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izzeth.romero\Documents\Numeralia_2017\xls\"/>
    </mc:Choice>
  </mc:AlternateContent>
  <bookViews>
    <workbookView xWindow="0" yWindow="0" windowWidth="25200" windowHeight="11460" tabRatio="734"/>
  </bookViews>
  <sheets>
    <sheet name="Índice" sheetId="102" r:id="rId1"/>
    <sheet name="C1" sheetId="1" r:id="rId2"/>
    <sheet name="C2" sheetId="2" r:id="rId3"/>
    <sheet name="C3" sheetId="96" r:id="rId4"/>
    <sheet name="C4" sheetId="5" r:id="rId5"/>
    <sheet name="C5" sheetId="6" r:id="rId6"/>
    <sheet name="C6" sheetId="7" r:id="rId7"/>
    <sheet name="C7" sheetId="8" r:id="rId8"/>
    <sheet name="C8" sheetId="9" r:id="rId9"/>
    <sheet name="C9" sheetId="98" r:id="rId10"/>
    <sheet name="C10" sheetId="11" r:id="rId11"/>
    <sheet name="C11" sheetId="12" r:id="rId12"/>
    <sheet name="C12" sheetId="13" r:id="rId13"/>
    <sheet name="C13" sheetId="14" r:id="rId14"/>
    <sheet name="C14" sheetId="67" r:id="rId15"/>
    <sheet name="C15" sheetId="68" r:id="rId16"/>
    <sheet name="C16" sheetId="17" r:id="rId17"/>
    <sheet name="C17" sheetId="18" r:id="rId18"/>
    <sheet name="C18" sheetId="19" r:id="rId19"/>
    <sheet name="C19" sheetId="20" r:id="rId20"/>
    <sheet name="C20" sheetId="21" r:id="rId21"/>
    <sheet name="C21" sheetId="22" r:id="rId22"/>
    <sheet name="C22" sheetId="23" r:id="rId23"/>
    <sheet name="C23" sheetId="24" r:id="rId24"/>
    <sheet name="C24" sheetId="25" r:id="rId25"/>
    <sheet name="C25" sheetId="26" r:id="rId26"/>
    <sheet name="C26" sheetId="27" r:id="rId27"/>
    <sheet name="C27" sheetId="28" r:id="rId28"/>
    <sheet name="C28" sheetId="30" r:id="rId29"/>
    <sheet name="C29" sheetId="31" r:id="rId30"/>
    <sheet name="C30" sheetId="32" r:id="rId31"/>
    <sheet name="C31" sheetId="33" r:id="rId32"/>
    <sheet name="C32" sheetId="34" r:id="rId33"/>
    <sheet name="C33" sheetId="35" r:id="rId34"/>
    <sheet name="C34" sheetId="36" r:id="rId35"/>
    <sheet name="C35" sheetId="37" r:id="rId36"/>
    <sheet name="C36" sheetId="38" r:id="rId37"/>
    <sheet name="C37" sheetId="39" r:id="rId38"/>
    <sheet name="C38" sheetId="40" r:id="rId39"/>
    <sheet name="C39" sheetId="41" r:id="rId40"/>
    <sheet name="C40" sheetId="42" r:id="rId41"/>
    <sheet name="C41" sheetId="43" r:id="rId42"/>
    <sheet name="C42" sheetId="99" r:id="rId43"/>
    <sheet name="C43" sheetId="100" r:id="rId44"/>
    <sheet name="C44" sheetId="46" r:id="rId45"/>
    <sheet name="C45" sheetId="101" r:id="rId46"/>
    <sheet name="C46" sheetId="47" r:id="rId47"/>
    <sheet name="C47" sheetId="48" r:id="rId48"/>
    <sheet name="C48" sheetId="49" r:id="rId49"/>
    <sheet name="C49" sheetId="50" r:id="rId50"/>
    <sheet name="C50" sheetId="51" r:id="rId51"/>
    <sheet name="C51" sheetId="91" r:id="rId52"/>
    <sheet name="C52" sheetId="53" r:id="rId53"/>
    <sheet name="C53" sheetId="92" r:id="rId54"/>
    <sheet name="C54" sheetId="93" r:id="rId55"/>
    <sheet name="C55" sheetId="94" r:id="rId56"/>
    <sheet name="C56" sheetId="95" r:id="rId57"/>
    <sheet name="C57" sheetId="103" r:id="rId58"/>
  </sheets>
  <definedNames>
    <definedName name="_xlnm._FilterDatabase" localSheetId="11" hidden="1">'C11'!$A$1:$K$40</definedName>
    <definedName name="_xlnm._FilterDatabase" localSheetId="25" hidden="1">'C25'!$A$3:$I$37</definedName>
    <definedName name="_xlnm._FilterDatabase" localSheetId="31" hidden="1">'C31'!$A$3:$D$116</definedName>
    <definedName name="_xlnm._FilterDatabase" localSheetId="41" hidden="1">'C41'!$A$3:$O$66</definedName>
    <definedName name="_xlnm._FilterDatabase" localSheetId="49" hidden="1">'C49'!$A$50:$H$79</definedName>
    <definedName name="_xlnm._FilterDatabase" localSheetId="52" hidden="1">'C52'!$A$1:$I$37</definedName>
  </definedNames>
  <calcPr calcId="152511"/>
</workbook>
</file>

<file path=xl/calcChain.xml><?xml version="1.0" encoding="utf-8"?>
<calcChain xmlns="http://schemas.openxmlformats.org/spreadsheetml/2006/main">
  <c r="J36" i="6" l="1"/>
  <c r="I36"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4" i="6" l="1"/>
  <c r="T6" i="2"/>
  <c r="T14" i="2"/>
  <c r="T22" i="2"/>
  <c r="T30" i="2"/>
  <c r="Q37" i="2"/>
  <c r="S37" i="2" s="1"/>
  <c r="T37" i="2" s="1"/>
  <c r="S36" i="2"/>
  <c r="T36" i="2" s="1"/>
  <c r="S35" i="2"/>
  <c r="T35" i="2" s="1"/>
  <c r="S34" i="2"/>
  <c r="T34" i="2" s="1"/>
  <c r="S33" i="2"/>
  <c r="T33" i="2" s="1"/>
  <c r="S32" i="2"/>
  <c r="T32" i="2" s="1"/>
  <c r="S31" i="2"/>
  <c r="T31" i="2" s="1"/>
  <c r="S30" i="2"/>
  <c r="S29" i="2"/>
  <c r="T29" i="2" s="1"/>
  <c r="S28" i="2"/>
  <c r="T28" i="2" s="1"/>
  <c r="S27" i="2"/>
  <c r="T27" i="2" s="1"/>
  <c r="S26" i="2"/>
  <c r="T26" i="2" s="1"/>
  <c r="S25" i="2"/>
  <c r="T25" i="2" s="1"/>
  <c r="S24" i="2"/>
  <c r="T24" i="2" s="1"/>
  <c r="S23" i="2"/>
  <c r="T23" i="2" s="1"/>
  <c r="S22" i="2"/>
  <c r="S21" i="2"/>
  <c r="T21" i="2" s="1"/>
  <c r="S20" i="2"/>
  <c r="T20" i="2" s="1"/>
  <c r="S19" i="2"/>
  <c r="T19" i="2" s="1"/>
  <c r="S18" i="2"/>
  <c r="T18" i="2" s="1"/>
  <c r="S17" i="2"/>
  <c r="T17" i="2" s="1"/>
  <c r="S16" i="2"/>
  <c r="T16" i="2" s="1"/>
  <c r="S15" i="2"/>
  <c r="T15" i="2" s="1"/>
  <c r="S14" i="2"/>
  <c r="S13" i="2"/>
  <c r="T13" i="2" s="1"/>
  <c r="S12" i="2"/>
  <c r="T12" i="2" s="1"/>
  <c r="S11" i="2"/>
  <c r="T11" i="2" s="1"/>
  <c r="S10" i="2"/>
  <c r="T10" i="2" s="1"/>
  <c r="S9" i="2"/>
  <c r="T9" i="2" s="1"/>
  <c r="S8" i="2"/>
  <c r="T8" i="2" s="1"/>
  <c r="S7" i="2"/>
  <c r="T7" i="2" s="1"/>
  <c r="S6" i="2"/>
  <c r="S5" i="2"/>
  <c r="T5" i="2" s="1"/>
  <c r="AQ73" i="98" l="1"/>
  <c r="AP73" i="98"/>
  <c r="AO73" i="98"/>
  <c r="AN73" i="98"/>
  <c r="AM73" i="98"/>
  <c r="AL73" i="98"/>
  <c r="AQ37" i="98"/>
  <c r="AP37" i="98"/>
  <c r="AO37" i="98"/>
  <c r="AK73" i="98"/>
  <c r="AJ73" i="98"/>
  <c r="AI73" i="98"/>
  <c r="AN37" i="98"/>
  <c r="AM37" i="98"/>
  <c r="AL37" i="98"/>
  <c r="AH73" i="98"/>
  <c r="AG73" i="98"/>
  <c r="AF73" i="98"/>
  <c r="AK37" i="98"/>
  <c r="AJ37" i="98"/>
  <c r="AI37" i="98"/>
  <c r="AE73" i="98"/>
  <c r="AD73" i="98"/>
  <c r="AC73" i="98"/>
  <c r="AH37" i="98"/>
  <c r="AG37" i="98"/>
  <c r="AF37" i="98"/>
  <c r="AE37" i="98"/>
  <c r="AD37" i="98"/>
  <c r="AC37" i="98"/>
</calcChain>
</file>

<file path=xl/sharedStrings.xml><?xml version="1.0" encoding="utf-8"?>
<sst xmlns="http://schemas.openxmlformats.org/spreadsheetml/2006/main" count="3326" uniqueCount="930">
  <si>
    <t>Población total</t>
  </si>
  <si>
    <t>(Número de habitantes)</t>
  </si>
  <si>
    <t>Entidad federativa</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</si>
  <si>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</si>
  <si>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</si>
  <si>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</si>
  <si>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</si>
  <si>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</si>
  <si>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</si>
  <si>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</si>
  <si>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</si>
  <si>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</si>
  <si>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</si>
  <si>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</si>
  <si>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</si>
  <si>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</si>
  <si>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</si>
  <si>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</si>
  <si>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</si>
  <si>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</si>
  <si>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</si>
  <si>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</si>
  <si>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</si>
  <si>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</si>
  <si>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</si>
  <si>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</si>
  <si>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</si>
  <si>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</si>
  <si>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</si>
  <si>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</si>
  <si>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</si>
  <si>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</si>
  <si>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</si>
  <si>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</si>
  <si>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</si>
  <si>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t>
  </si>
  <si>
    <t>Fuente:</t>
  </si>
  <si>
    <t>Nota:</t>
  </si>
  <si>
    <t>(Porcentaje)</t>
  </si>
  <si>
    <r>
      <t xml:space="preserve"> IM </t>
    </r>
    <r>
      <rPr>
        <b/>
        <vertAlign val="superscript"/>
        <sz val="8"/>
        <color indexed="9"/>
        <rFont val="Arial"/>
        <family val="2"/>
      </rPr>
      <t>2</t>
    </r>
  </si>
  <si>
    <r>
      <t xml:space="preserve">Cobertura de la población con servicio de agua entubada </t>
    </r>
    <r>
      <rPr>
        <b/>
        <vertAlign val="superscript"/>
        <sz val="11"/>
        <rFont val="Calibri"/>
        <family val="2"/>
      </rPr>
      <t>1</t>
    </r>
  </si>
  <si>
    <t xml:space="preserve">(Porcentaje) </t>
  </si>
  <si>
    <t xml:space="preserve"> </t>
  </si>
  <si>
    <t>El universo de referencia de esta información no es la población total, sino el total de ocupantes de viviendas particulares habitadas (la población total incluye, además de los habitantes de viviendas, a la población estimada de viviendas sin información de habitantes). Esta variable también es recabada en los mismos operativos realizados en cada uno de los censos y conteos de población indicados en la fuente.</t>
  </si>
  <si>
    <r>
      <t xml:space="preserve">Cobertura de la población con servicio de drenaje </t>
    </r>
    <r>
      <rPr>
        <b/>
        <vertAlign val="superscript"/>
        <sz val="11"/>
        <rFont val="Calibri"/>
        <family val="2"/>
      </rPr>
      <t>1</t>
    </r>
  </si>
  <si>
    <t>Cobertura de la población con servicio de energía eléctrica</t>
  </si>
  <si>
    <r>
      <t xml:space="preserve">Superficie del país cubierta por vegetación natural </t>
    </r>
    <r>
      <rPr>
        <b/>
        <vertAlign val="superscript"/>
        <sz val="11"/>
        <rFont val="Calibri"/>
        <family val="2"/>
      </rPr>
      <t>1</t>
    </r>
    <r>
      <rPr>
        <b/>
        <sz val="11"/>
        <rFont val="Calibri"/>
        <family val="2"/>
      </rPr>
      <t xml:space="preserve"> </t>
    </r>
  </si>
  <si>
    <t xml:space="preserve">(Hectáreas) </t>
  </si>
  <si>
    <t>Bosque mesófilo de montaña</t>
  </si>
  <si>
    <t>Bosque templado</t>
  </si>
  <si>
    <t>Selva húmeda</t>
  </si>
  <si>
    <t>Selva subhúmeda</t>
  </si>
  <si>
    <t>Matorral xerófilo</t>
  </si>
  <si>
    <t>Pastizal natural</t>
  </si>
  <si>
    <t>Vegetación halófila y gipsófila</t>
  </si>
  <si>
    <r>
      <t xml:space="preserve">Manglar </t>
    </r>
    <r>
      <rPr>
        <b/>
        <vertAlign val="superscript"/>
        <sz val="8"/>
        <color indexed="9"/>
        <rFont val="Arial"/>
        <family val="2"/>
      </rPr>
      <t>2</t>
    </r>
  </si>
  <si>
    <t>Otra vegetación hidrófila</t>
  </si>
  <si>
    <t>Otros tipos de vegetación</t>
  </si>
  <si>
    <r>
      <t xml:space="preserve">Producción forestal maderable </t>
    </r>
    <r>
      <rPr>
        <b/>
        <vertAlign val="superscript"/>
        <sz val="11"/>
        <rFont val="Calibri"/>
        <family val="2"/>
      </rPr>
      <t>1</t>
    </r>
  </si>
  <si>
    <t>(Metros cúbicos de madera en rollo)</t>
  </si>
  <si>
    <r>
      <t xml:space="preserve">Producción forestal no maderable </t>
    </r>
    <r>
      <rPr>
        <b/>
        <vertAlign val="superscript"/>
        <sz val="11"/>
        <rFont val="Calibri"/>
        <family val="2"/>
      </rPr>
      <t>1</t>
    </r>
  </si>
  <si>
    <t>(Toneladas)</t>
  </si>
  <si>
    <r>
      <t xml:space="preserve">Número de incendios forestales </t>
    </r>
    <r>
      <rPr>
        <b/>
        <vertAlign val="superscript"/>
        <sz val="11"/>
        <rFont val="Calibri"/>
        <family val="2"/>
      </rPr>
      <t>1</t>
    </r>
  </si>
  <si>
    <r>
      <t xml:space="preserve">Superficie afectada por incendios forestales </t>
    </r>
    <r>
      <rPr>
        <b/>
        <vertAlign val="superscript"/>
        <sz val="11"/>
        <rFont val="Calibri"/>
        <family val="2"/>
      </rPr>
      <t>1</t>
    </r>
  </si>
  <si>
    <t>Total</t>
  </si>
  <si>
    <t>-</t>
  </si>
  <si>
    <t>* Nota:</t>
  </si>
  <si>
    <r>
      <t xml:space="preserve">Duración promedio de incendios forestales </t>
    </r>
    <r>
      <rPr>
        <b/>
        <vertAlign val="superscript"/>
        <sz val="11"/>
        <rFont val="Calibri"/>
        <family val="2"/>
      </rPr>
      <t>1</t>
    </r>
  </si>
  <si>
    <t>(Tiempo en horas y minutos)</t>
  </si>
  <si>
    <r>
      <rPr>
        <vertAlign val="superscript"/>
        <sz val="7"/>
        <color indexed="8"/>
        <rFont val="Arial"/>
        <family val="2"/>
      </rPr>
      <t>1</t>
    </r>
    <r>
      <rPr>
        <sz val="7"/>
        <color indexed="8"/>
        <rFont val="Arial"/>
        <family val="2"/>
      </rPr>
      <t xml:space="preserve"> Se trata de la duración promedio por incendio de aquellos que fueron detectados y para los que se realizó alguna labor de control de los mismos.</t>
    </r>
  </si>
  <si>
    <r>
      <t xml:space="preserve">Superficie de plantaciones forestales comerciales establecidas </t>
    </r>
    <r>
      <rPr>
        <b/>
        <vertAlign val="superscript"/>
        <sz val="11"/>
        <rFont val="Calibri"/>
        <family val="2"/>
      </rPr>
      <t>1</t>
    </r>
  </si>
  <si>
    <r>
      <t xml:space="preserve">Cambio de utilización de terrenos forestales autorizado bajo criterios de excepcionalidad: Solicitudes y superficie autorizadas </t>
    </r>
    <r>
      <rPr>
        <b/>
        <vertAlign val="superscript"/>
        <sz val="11"/>
        <rFont val="Calibri"/>
        <family val="2"/>
      </rPr>
      <t>1</t>
    </r>
  </si>
  <si>
    <r>
      <rPr>
        <vertAlign val="superscript"/>
        <sz val="7"/>
        <rFont val="Arial"/>
        <family val="2"/>
      </rPr>
      <t>1</t>
    </r>
    <r>
      <rPr>
        <sz val="7"/>
        <rFont val="Arial"/>
        <family val="2"/>
      </rPr>
      <t xml:space="preserve"> Debido al redondeo de las cifras, algunos totales no coinciden con la suma de sus parciales.</t>
    </r>
  </si>
  <si>
    <r>
      <t xml:space="preserve">Cambio de utilización de terrenos forestales autorizado bajo criterios de excepcionalidad: Superficie autorizada según ecosistema afectado </t>
    </r>
    <r>
      <rPr>
        <b/>
        <vertAlign val="superscript"/>
        <sz val="11"/>
        <rFont val="Calibri"/>
        <family val="2"/>
      </rPr>
      <t>1</t>
    </r>
  </si>
  <si>
    <r>
      <t xml:space="preserve">Bosque </t>
    </r>
    <r>
      <rPr>
        <b/>
        <vertAlign val="superscript"/>
        <sz val="8"/>
        <color indexed="9"/>
        <rFont val="Arial"/>
        <family val="2"/>
      </rPr>
      <t>2</t>
    </r>
  </si>
  <si>
    <r>
      <t xml:space="preserve">Selva </t>
    </r>
    <r>
      <rPr>
        <b/>
        <vertAlign val="superscript"/>
        <sz val="8"/>
        <color indexed="9"/>
        <rFont val="Arial"/>
        <family val="2"/>
      </rPr>
      <t>3</t>
    </r>
  </si>
  <si>
    <r>
      <t xml:space="preserve">Vegetación forestal de zonas áridas </t>
    </r>
    <r>
      <rPr>
        <b/>
        <vertAlign val="superscript"/>
        <sz val="8"/>
        <color indexed="9"/>
        <rFont val="Arial"/>
        <family val="2"/>
      </rPr>
      <t>4</t>
    </r>
  </si>
  <si>
    <r>
      <rPr>
        <vertAlign val="superscript"/>
        <sz val="7"/>
        <rFont val="Arial"/>
        <family val="2"/>
      </rPr>
      <t>1</t>
    </r>
    <r>
      <rPr>
        <sz val="7"/>
        <rFont val="Arial"/>
        <family val="2"/>
      </rPr>
      <t xml:space="preserve"> Debido al redondeo de las cifras, algunos totales no coinciden con la suma de sus parciales.
</t>
    </r>
    <r>
      <rPr>
        <vertAlign val="superscript"/>
        <sz val="7"/>
        <rFont val="Arial"/>
        <family val="2"/>
      </rPr>
      <t>2</t>
    </r>
    <r>
      <rPr>
        <sz val="7"/>
        <rFont val="Arial"/>
        <family val="2"/>
      </rPr>
      <t xml:space="preserve"> Vegetación forestal principalmente de zonas de clima templado, en la que predominan especies leñosas perennes que se desarrollan en forma espontánea, con una cobertura de copa mayor al diez por ciento de la superficie que ocupa, siempre que formen masas mayores a 1,500 metros cuadrados. Esta categoría incluye todos los tipos de bosque señalados en la clasificación del Instituto Nacional de Estadística y Geografía.
</t>
    </r>
    <r>
      <rPr>
        <vertAlign val="superscript"/>
        <sz val="7"/>
        <rFont val="Arial"/>
        <family val="2"/>
      </rPr>
      <t>3</t>
    </r>
    <r>
      <rPr>
        <sz val="7"/>
        <rFont val="Arial"/>
        <family val="2"/>
      </rPr>
      <t xml:space="preserve"> Vegetación forestal de clima tropical en la que predominan especies leñosas perennes que se desarrollan en forma espontánea, con una cobertura de copa mayor al diez por ciento de la superficie que ocupa, siempre que formen masas mayores a 1,500 metros cuadrados, excluyendo a los acahuales. En esta categoría se incluyen a todos los tipos de selva, manglar y palmar de la clasificación del Instituto Nacional de Estadística y Geografía.
</t>
    </r>
    <r>
      <rPr>
        <vertAlign val="superscript"/>
        <sz val="7"/>
        <rFont val="Arial"/>
        <family val="2"/>
      </rPr>
      <t>4</t>
    </r>
    <r>
      <rPr>
        <sz val="7"/>
        <rFont val="Arial"/>
        <family val="2"/>
      </rPr>
      <t xml:space="preserve"> Vegetación que se desarrolla en forma espontánea en regiones de clima árido o semiárido, formando masas mayores a 1,500 metros cuadrados. Se incluyen todos los tipos de matorral, selva baja espinosa y chaparral de la clasificación del Instituto Nacional de Estadística y Geografía, así como cualquier otro tipo de vegetación espontánea arbórea o arbustiva que ocurra en zonas con precipitación media anual inferior a 500 milímetros.</t>
    </r>
  </si>
  <si>
    <r>
      <t xml:space="preserve">Cambio de utilización de terrenos forestales autorizado bajo criterios de excepcionalidad: Nuevo uso para la superficie autorizada </t>
    </r>
    <r>
      <rPr>
        <b/>
        <vertAlign val="superscript"/>
        <sz val="11"/>
        <rFont val="Calibri"/>
        <family val="2"/>
      </rPr>
      <t>1</t>
    </r>
  </si>
  <si>
    <t>Agricultura</t>
  </si>
  <si>
    <t>Ganadería</t>
  </si>
  <si>
    <t>Industria básica</t>
  </si>
  <si>
    <t>Otros usos</t>
  </si>
  <si>
    <r>
      <t xml:space="preserve">Superficie reforestada </t>
    </r>
    <r>
      <rPr>
        <b/>
        <vertAlign val="superscript"/>
        <sz val="11"/>
        <rFont val="Calibri"/>
        <family val="2"/>
      </rPr>
      <t>1</t>
    </r>
  </si>
  <si>
    <t>AC</t>
  </si>
  <si>
    <t>AN</t>
  </si>
  <si>
    <t>AR</t>
  </si>
  <si>
    <t>CL</t>
  </si>
  <si>
    <t>CM</t>
  </si>
  <si>
    <t>PH</t>
  </si>
  <si>
    <t>FL</t>
  </si>
  <si>
    <t>GL</t>
  </si>
  <si>
    <t>KS</t>
  </si>
  <si>
    <t>LP</t>
  </si>
  <si>
    <t>LV</t>
  </si>
  <si>
    <t>RG</t>
  </si>
  <si>
    <t>SC</t>
  </si>
  <si>
    <t>VR</t>
  </si>
  <si>
    <r>
      <t xml:space="preserve">Degradación física y química de suelos, 2002 </t>
    </r>
    <r>
      <rPr>
        <b/>
        <vertAlign val="superscript"/>
        <sz val="11"/>
        <rFont val="Calibri"/>
        <family val="2"/>
      </rPr>
      <t>1</t>
    </r>
  </si>
  <si>
    <t>Degradación física</t>
  </si>
  <si>
    <t>Degradación química</t>
  </si>
  <si>
    <t>Ligera</t>
  </si>
  <si>
    <t>Moderada</t>
  </si>
  <si>
    <t>Severa</t>
  </si>
  <si>
    <t>Extrema</t>
  </si>
  <si>
    <r>
      <rPr>
        <vertAlign val="superscript"/>
        <sz val="7"/>
        <color indexed="8"/>
        <rFont val="Arial"/>
        <family val="2"/>
      </rPr>
      <t>1</t>
    </r>
    <r>
      <rPr>
        <sz val="7"/>
        <color indexed="8"/>
        <rFont val="Arial"/>
        <family val="2"/>
      </rPr>
      <t xml:space="preserve"> </t>
    </r>
    <r>
      <rPr>
        <sz val="7"/>
        <color indexed="8"/>
        <rFont val="Arial"/>
        <family val="2"/>
      </rPr>
      <t xml:space="preserve">Los niveles de degradación considerados se definen por su impacto en la productividad de los terrenos: 
Ligera: La reducción de la productividad es apenas perceptible; los terrenos son aptos para sistemas forestales, pecuarios y agrícolas locales. 
Moderada: La reducción de la productividad es marcada, pero los terrenos siguen siendo aptos para sistemas forestales, pecuarios y agrícolas locales.
Fuerte: Los terrenos, a nivel predio o de granja, requieren de grandes trabajos de ingeniería para su restauración y recuperación de su productividad.
Extrema: Su productividad es irrecuperable y su restauración materialmente imposible. </t>
    </r>
  </si>
  <si>
    <r>
      <t xml:space="preserve">Erosión eólica e hídrica de suelos, 2002 </t>
    </r>
    <r>
      <rPr>
        <b/>
        <vertAlign val="superscript"/>
        <sz val="11"/>
        <rFont val="Calibri"/>
        <family val="2"/>
      </rPr>
      <t>1</t>
    </r>
  </si>
  <si>
    <t>Erosión eólica</t>
  </si>
  <si>
    <t xml:space="preserve">Erosión hídrica  </t>
  </si>
  <si>
    <r>
      <rPr>
        <vertAlign val="superscript"/>
        <sz val="7"/>
        <color indexed="8"/>
        <rFont val="Arial"/>
        <family val="2"/>
      </rPr>
      <t>1</t>
    </r>
    <r>
      <rPr>
        <sz val="7"/>
        <color indexed="8"/>
        <rFont val="Arial"/>
        <family val="2"/>
      </rPr>
      <t xml:space="preserve"> </t>
    </r>
    <r>
      <rPr>
        <sz val="7"/>
        <color indexed="55"/>
        <rFont val="Arial"/>
        <family val="2"/>
      </rPr>
      <t xml:space="preserve"> </t>
    </r>
    <r>
      <rPr>
        <sz val="7"/>
        <color indexed="8"/>
        <rFont val="Arial"/>
        <family val="2"/>
      </rPr>
      <t xml:space="preserve">Los niveles de degradación considerados se definen por su impacto en la productividad de los terrenos: 
Ligera: La reducción de la productividad es apenas perceptible; los terrenos son aptos para sistemas forestales, pecuarios y agrícolas locales. 
Moderada: La reducción de la productividad es marcada, pero los terrenos siguen siendo aptos para sistemas forestales, pecuarios y agrícolas locales.
Fuerte: Los terrenos, a nivel predio o de granja, requieren de grandes trabajos de ingeniería para su restauración y recuperación de su productividad.
Extrema: Su productividad es irrecuperable y su restauración materialmente imposible. </t>
    </r>
  </si>
  <si>
    <r>
      <t xml:space="preserve">Superficie beneficiada por el Programa Nacional de Suelos forestales, en materia de restauración y conservación de suelos </t>
    </r>
    <r>
      <rPr>
        <b/>
        <vertAlign val="superscript"/>
        <sz val="11"/>
        <color indexed="8"/>
        <rFont val="Calibri"/>
        <family val="2"/>
      </rPr>
      <t>1</t>
    </r>
  </si>
  <si>
    <t xml:space="preserve">(Número de especies) </t>
  </si>
  <si>
    <t>Pteridofitas</t>
  </si>
  <si>
    <t>Gimnospermas</t>
  </si>
  <si>
    <t>Angiospermas</t>
  </si>
  <si>
    <t>Peces</t>
  </si>
  <si>
    <t>Anfibios</t>
  </si>
  <si>
    <t>Reptiles</t>
  </si>
  <si>
    <t>Aves</t>
  </si>
  <si>
    <t>Mamíferos</t>
  </si>
  <si>
    <t>Especies conocidas, endémicas e incluidas en alguna categoría de riesgo (NOM-059_SEMARNAT-2010)</t>
  </si>
  <si>
    <t>Grupo</t>
  </si>
  <si>
    <r>
      <t xml:space="preserve">Especies conocidas </t>
    </r>
    <r>
      <rPr>
        <b/>
        <vertAlign val="superscript"/>
        <sz val="8"/>
        <color indexed="9"/>
        <rFont val="Arial"/>
        <family val="2"/>
      </rPr>
      <t>1</t>
    </r>
  </si>
  <si>
    <r>
      <t xml:space="preserve">Especies endémicas </t>
    </r>
    <r>
      <rPr>
        <b/>
        <vertAlign val="superscript"/>
        <sz val="8"/>
        <color indexed="9"/>
        <rFont val="Arial"/>
        <family val="2"/>
      </rPr>
      <t>2</t>
    </r>
  </si>
  <si>
    <r>
      <t xml:space="preserve">Especies amenazadas </t>
    </r>
    <r>
      <rPr>
        <b/>
        <vertAlign val="superscript"/>
        <sz val="8"/>
        <color indexed="9"/>
        <rFont val="Arial"/>
        <family val="2"/>
      </rPr>
      <t>2</t>
    </r>
  </si>
  <si>
    <r>
      <t xml:space="preserve">Especies en peligro de extinción </t>
    </r>
    <r>
      <rPr>
        <b/>
        <vertAlign val="superscript"/>
        <sz val="8"/>
        <color indexed="9"/>
        <rFont val="Arial"/>
        <family val="2"/>
      </rPr>
      <t>2</t>
    </r>
  </si>
  <si>
    <r>
      <t xml:space="preserve">Especies probablemente extintas en el medio silvestre </t>
    </r>
    <r>
      <rPr>
        <b/>
        <vertAlign val="superscript"/>
        <sz val="8"/>
        <color indexed="9"/>
        <rFont val="Arial"/>
        <family val="2"/>
      </rPr>
      <t>2</t>
    </r>
  </si>
  <si>
    <r>
      <t xml:space="preserve">Especies bajo protección especial </t>
    </r>
    <r>
      <rPr>
        <b/>
        <vertAlign val="superscript"/>
        <sz val="8"/>
        <color indexed="9"/>
        <rFont val="Arial"/>
        <family val="2"/>
      </rPr>
      <t>2</t>
    </r>
  </si>
  <si>
    <t>Plantas vasculares</t>
  </si>
  <si>
    <t>Cactáceas</t>
  </si>
  <si>
    <t>Euforbiáceas</t>
  </si>
  <si>
    <t>Fabáceas</t>
  </si>
  <si>
    <t>Orquídeas</t>
  </si>
  <si>
    <t>Coníferas</t>
  </si>
  <si>
    <t>Pinos</t>
  </si>
  <si>
    <t>Briofitas</t>
  </si>
  <si>
    <t>Algas</t>
  </si>
  <si>
    <t>Hongos</t>
  </si>
  <si>
    <t>Mamíferos terrestres</t>
  </si>
  <si>
    <t>Mamíferos voladores</t>
  </si>
  <si>
    <t>Mamiferos no voladores</t>
  </si>
  <si>
    <t>Mamíferos marinos</t>
  </si>
  <si>
    <r>
      <t xml:space="preserve">Frecuencia de visitas realizadas por investigadores al amparo de permisos de colecta científica </t>
    </r>
    <r>
      <rPr>
        <b/>
        <vertAlign val="superscript"/>
        <sz val="11"/>
        <rFont val="Calibri"/>
        <family val="2"/>
      </rPr>
      <t>1</t>
    </r>
  </si>
  <si>
    <t>Precipitación media</t>
  </si>
  <si>
    <t xml:space="preserve">(Milímetros) </t>
  </si>
  <si>
    <t xml:space="preserve">
Fuente:</t>
  </si>
  <si>
    <r>
      <t xml:space="preserve">Escurrimiento natural medio superficial </t>
    </r>
    <r>
      <rPr>
        <b/>
        <vertAlign val="superscript"/>
        <sz val="11"/>
        <rFont val="Calibri"/>
        <family val="2"/>
      </rPr>
      <t>1</t>
    </r>
  </si>
  <si>
    <t xml:space="preserve">(Hectómetros cúbicos) </t>
  </si>
  <si>
    <r>
      <t xml:space="preserve">Región hidrológica administrativa </t>
    </r>
    <r>
      <rPr>
        <b/>
        <vertAlign val="superscript"/>
        <sz val="8"/>
        <color indexed="9"/>
        <rFont val="Arial"/>
        <family val="2"/>
      </rPr>
      <t>2</t>
    </r>
  </si>
  <si>
    <t>I. Península de Baja California</t>
  </si>
  <si>
    <t>II. Noroeste</t>
  </si>
  <si>
    <t>III. Pacífico Norte</t>
  </si>
  <si>
    <t>IV. Balsas</t>
  </si>
  <si>
    <t>V. Pacífico Sur</t>
  </si>
  <si>
    <t>VI. Río Bravo</t>
  </si>
  <si>
    <t>VII. Cuencas Centrales del Norte</t>
  </si>
  <si>
    <t>VIII. Lerma-Santiago-Pacífico</t>
  </si>
  <si>
    <t>IX. Golfo Norte</t>
  </si>
  <si>
    <t>X. Golfo Centro</t>
  </si>
  <si>
    <t>XI. Frontera Sur</t>
  </si>
  <si>
    <t>XII. Península de Yucatán</t>
  </si>
  <si>
    <t>XIII. Aguas del Valle de México</t>
  </si>
  <si>
    <r>
      <rPr>
        <vertAlign val="superscript"/>
        <sz val="7"/>
        <color indexed="8"/>
        <rFont val="Arial"/>
        <family val="2"/>
      </rPr>
      <t>2</t>
    </r>
    <r>
      <rPr>
        <sz val="7"/>
        <color indexed="8"/>
        <rFont val="Arial"/>
        <family val="2"/>
      </rPr>
      <t xml:space="preserve"> Regionalización de la Comisión Nacional del Agua establecida para fines de Planeación en la gestión de los recursos hídricos del país.</t>
    </r>
  </si>
  <si>
    <t>Acuífero</t>
  </si>
  <si>
    <r>
      <t xml:space="preserve">Volumen de recarga media </t>
    </r>
    <r>
      <rPr>
        <b/>
        <vertAlign val="superscript"/>
        <sz val="8"/>
        <color indexed="9"/>
        <rFont val="Arial"/>
        <family val="2"/>
      </rPr>
      <t>3</t>
    </r>
  </si>
  <si>
    <t>Volumen de extracción</t>
  </si>
  <si>
    <t>El Llano</t>
  </si>
  <si>
    <t>Valle de Aguascalientes</t>
  </si>
  <si>
    <t>Valle de Calvillo</t>
  </si>
  <si>
    <t>Valle de Chicalote</t>
  </si>
  <si>
    <t>Maneadero</t>
  </si>
  <si>
    <t>Ojos Negros</t>
  </si>
  <si>
    <t>San Quintín</t>
  </si>
  <si>
    <t>San Simón</t>
  </si>
  <si>
    <t>La Paz</t>
  </si>
  <si>
    <t>Los Planes</t>
  </si>
  <si>
    <t>Ascensión</t>
  </si>
  <si>
    <t>Buenaventura</t>
  </si>
  <si>
    <t>Cuauhtémoc</t>
  </si>
  <si>
    <t>La Paila</t>
  </si>
  <si>
    <t>Ceballos</t>
  </si>
  <si>
    <t>Oriente Aguanaval</t>
  </si>
  <si>
    <t>Valle de Santiaguillo</t>
  </si>
  <si>
    <t>Valle del Guadiana</t>
  </si>
  <si>
    <t>Vicente Suárez</t>
  </si>
  <si>
    <t>Laguna Seca</t>
  </si>
  <si>
    <t>Río Turbio</t>
  </si>
  <si>
    <t>Valle de Acámbaro</t>
  </si>
  <si>
    <t>Valle de Celaya</t>
  </si>
  <si>
    <t>Valle de León</t>
  </si>
  <si>
    <t>Encarnación</t>
  </si>
  <si>
    <t>La Barca</t>
  </si>
  <si>
    <t>Texcoco</t>
  </si>
  <si>
    <t>Valle de Toluca</t>
  </si>
  <si>
    <t>Campo Mina</t>
  </si>
  <si>
    <t>Valle de Tecamachalco</t>
  </si>
  <si>
    <t>Valle de Amazcala</t>
  </si>
  <si>
    <t>Valle de Querétaro</t>
  </si>
  <si>
    <t>Valle de San Juan del Río</t>
  </si>
  <si>
    <t>El Barril</t>
  </si>
  <si>
    <t>Salinas de Hidalgo</t>
  </si>
  <si>
    <t>Villa de Arista</t>
  </si>
  <si>
    <t>Busani</t>
  </si>
  <si>
    <t>Caborca</t>
  </si>
  <si>
    <t>Costa de Hermosillo</t>
  </si>
  <si>
    <t>Los Chirriones</t>
  </si>
  <si>
    <t>Río Sonora</t>
  </si>
  <si>
    <t>Río Zanjón</t>
  </si>
  <si>
    <t>San José de Guaymas</t>
  </si>
  <si>
    <t>Valle de Guaymas</t>
  </si>
  <si>
    <t>Aguanaval</t>
  </si>
  <si>
    <t>Benito Juárez</t>
  </si>
  <si>
    <t>Calera</t>
  </si>
  <si>
    <t>Chupaderos</t>
  </si>
  <si>
    <t>La Blanca</t>
  </si>
  <si>
    <t>Loreto</t>
  </si>
  <si>
    <t>Ojocaliente</t>
  </si>
  <si>
    <t>Puerto Madero</t>
  </si>
  <si>
    <t>Villanueva</t>
  </si>
  <si>
    <r>
      <t xml:space="preserve">Grado de presión sobre los recursos hídricos </t>
    </r>
    <r>
      <rPr>
        <b/>
        <vertAlign val="superscript"/>
        <sz val="11"/>
        <rFont val="Calibri"/>
        <family val="2"/>
      </rPr>
      <t>1</t>
    </r>
  </si>
  <si>
    <r>
      <t>Volumen de agua concesionada (km</t>
    </r>
    <r>
      <rPr>
        <b/>
        <vertAlign val="superscript"/>
        <sz val="8"/>
        <color indexed="9"/>
        <rFont val="Arial"/>
        <family val="2"/>
      </rPr>
      <t>3</t>
    </r>
    <r>
      <rPr>
        <b/>
        <sz val="8"/>
        <color indexed="9"/>
        <rFont val="Arial"/>
        <family val="2"/>
      </rPr>
      <t>)</t>
    </r>
  </si>
  <si>
    <t>Grado de presión (%)</t>
  </si>
  <si>
    <r>
      <t>Distribución de las estaciones de monitoreo de calidad del agua superficial, según categoría de DBO</t>
    </r>
    <r>
      <rPr>
        <b/>
        <vertAlign val="subscript"/>
        <sz val="11"/>
        <rFont val="Calibri"/>
        <family val="2"/>
      </rPr>
      <t xml:space="preserve">5 </t>
    </r>
    <r>
      <rPr>
        <b/>
        <vertAlign val="superscript"/>
        <sz val="11"/>
        <rFont val="Calibri"/>
        <family val="2"/>
      </rPr>
      <t>1</t>
    </r>
    <r>
      <rPr>
        <b/>
        <vertAlign val="subscript"/>
        <sz val="11"/>
        <rFont val="Calibri"/>
        <family val="2"/>
      </rPr>
      <t xml:space="preserve"> </t>
    </r>
  </si>
  <si>
    <r>
      <t xml:space="preserve">Región hidrológico administrativa </t>
    </r>
    <r>
      <rPr>
        <b/>
        <vertAlign val="superscript"/>
        <sz val="8"/>
        <color indexed="9"/>
        <rFont val="Arial"/>
        <family val="2"/>
      </rPr>
      <t>2</t>
    </r>
  </si>
  <si>
    <t>Excelente</t>
  </si>
  <si>
    <t>Buena</t>
  </si>
  <si>
    <t>Aceptable</t>
  </si>
  <si>
    <t>Contaminada</t>
  </si>
  <si>
    <t>Fuertemente contaminada</t>
  </si>
  <si>
    <t xml:space="preserve"> Criterio (mg/l)</t>
  </si>
  <si>
    <t xml:space="preserve"> DBO5 ≤3  </t>
  </si>
  <si>
    <t xml:space="preserve"> 3 &lt; DBO5 ≤6  </t>
  </si>
  <si>
    <t xml:space="preserve"> 6 &lt; DBO5 ≤30  </t>
  </si>
  <si>
    <t xml:space="preserve"> 30 &lt; DBO5 ≤120  </t>
  </si>
  <si>
    <t xml:space="preserve"> DBO5 &gt; 120  </t>
  </si>
  <si>
    <r>
      <t>Distribución de las estaciones de monitoreo de calidad del agua superficial, según categoría de DQO</t>
    </r>
    <r>
      <rPr>
        <b/>
        <vertAlign val="subscript"/>
        <sz val="11"/>
        <rFont val="Calibri"/>
        <family val="2"/>
      </rPr>
      <t xml:space="preserve"> </t>
    </r>
    <r>
      <rPr>
        <b/>
        <vertAlign val="superscript"/>
        <sz val="11"/>
        <rFont val="Calibri"/>
        <family val="2"/>
      </rPr>
      <t>1</t>
    </r>
  </si>
  <si>
    <t xml:space="preserve"> DQO ≤10  </t>
  </si>
  <si>
    <t xml:space="preserve"> 10 &lt; DQO ≤20  </t>
  </si>
  <si>
    <t xml:space="preserve"> 20 &lt; DQO ≤40  </t>
  </si>
  <si>
    <t xml:space="preserve"> 40 &lt; DQO ≤200  </t>
  </si>
  <si>
    <t xml:space="preserve"> DQO &gt; 200  </t>
  </si>
  <si>
    <r>
      <t>Distribución de las estaciones de monitoreo de calidad del agua superficial, según categoría de SST</t>
    </r>
    <r>
      <rPr>
        <b/>
        <vertAlign val="subscript"/>
        <sz val="11"/>
        <rFont val="Calibri"/>
        <family val="2"/>
      </rPr>
      <t xml:space="preserve"> </t>
    </r>
    <r>
      <rPr>
        <b/>
        <vertAlign val="superscript"/>
        <sz val="11"/>
        <rFont val="Calibri"/>
        <family val="2"/>
      </rPr>
      <t>1</t>
    </r>
  </si>
  <si>
    <t xml:space="preserve"> SST ≤25  </t>
  </si>
  <si>
    <t xml:space="preserve"> 25 &lt; SST ≤75  </t>
  </si>
  <si>
    <t xml:space="preserve"> 75 &lt; SST ≤150  </t>
  </si>
  <si>
    <t xml:space="preserve"> 150 &lt; SST ≤400  </t>
  </si>
  <si>
    <t xml:space="preserve"> SST &gt; 400  </t>
  </si>
  <si>
    <t xml:space="preserve">(Toneladas) </t>
  </si>
  <si>
    <t>Número de empresas</t>
  </si>
  <si>
    <t>CO</t>
  </si>
  <si>
    <t>COV</t>
  </si>
  <si>
    <t>Simbología</t>
  </si>
  <si>
    <r>
      <t xml:space="preserve">Excedencias a las normas de contaminantes atmosféricos en ciudades principales </t>
    </r>
    <r>
      <rPr>
        <b/>
        <vertAlign val="superscript"/>
        <sz val="11"/>
        <rFont val="Calibri"/>
        <family val="2"/>
      </rPr>
      <t>1</t>
    </r>
  </si>
  <si>
    <t xml:space="preserve">(días) </t>
  </si>
  <si>
    <t>Ciudad</t>
  </si>
  <si>
    <t>Contaminante</t>
  </si>
  <si>
    <t>Mexicali</t>
  </si>
  <si>
    <t>SO2</t>
  </si>
  <si>
    <t>O3</t>
  </si>
  <si>
    <t>PM10</t>
  </si>
  <si>
    <t>PM2.5</t>
  </si>
  <si>
    <t>Tijuana</t>
  </si>
  <si>
    <t>Cd. Juárez</t>
  </si>
  <si>
    <t>León</t>
  </si>
  <si>
    <t>Zona Metropolitana de Guadalajara</t>
  </si>
  <si>
    <t>Zona Metropolitana del Valle de Toluca</t>
  </si>
  <si>
    <t>Celaya</t>
  </si>
  <si>
    <t>Irapuato</t>
  </si>
  <si>
    <t>Silao</t>
  </si>
  <si>
    <t>Tecate</t>
  </si>
  <si>
    <t>Rosarito</t>
  </si>
  <si>
    <t>Salamanca</t>
  </si>
  <si>
    <t>Año</t>
  </si>
  <si>
    <r>
      <t xml:space="preserve">Consumo ponderado de sustancias agotadoras del ozono estratosférico </t>
    </r>
    <r>
      <rPr>
        <b/>
        <vertAlign val="superscript"/>
        <sz val="11"/>
        <rFont val="Calibri"/>
        <family val="2"/>
      </rPr>
      <t>1</t>
    </r>
  </si>
  <si>
    <t>(Toneladas ponderadas)</t>
  </si>
  <si>
    <t>CFC</t>
  </si>
  <si>
    <t>Halones</t>
  </si>
  <si>
    <t>TET</t>
  </si>
  <si>
    <t>MCF</t>
  </si>
  <si>
    <t>HCFC</t>
  </si>
  <si>
    <t>MBR</t>
  </si>
  <si>
    <t>Total *</t>
  </si>
  <si>
    <r>
      <rPr>
        <i/>
        <sz val="7"/>
        <color indexed="8"/>
        <rFont val="Arial"/>
        <family val="2"/>
      </rPr>
      <t>Simbología</t>
    </r>
    <r>
      <rPr>
        <sz val="7"/>
        <color indexed="8"/>
        <rFont val="Arial"/>
        <family val="2"/>
      </rPr>
      <t xml:space="preserve">
CFC.- Clorofluorocarbono; TET.- Tetracloruro de carbono; MCF.- Metilcloroformo; HCFC- Hidroclorofluorocarbonos; MBR.- Bromuro de metilo.</t>
    </r>
  </si>
  <si>
    <r>
      <t xml:space="preserve">Generación estimada de residuos sólidos urbanos </t>
    </r>
    <r>
      <rPr>
        <b/>
        <vertAlign val="superscript"/>
        <sz val="11"/>
        <rFont val="Calibri"/>
        <family val="2"/>
      </rPr>
      <t>1</t>
    </r>
  </si>
  <si>
    <t xml:space="preserve">(Miles de toneladas) </t>
  </si>
  <si>
    <r>
      <t xml:space="preserve">Disposición estimada de residuos sólidos urbanos </t>
    </r>
    <r>
      <rPr>
        <b/>
        <vertAlign val="superscript"/>
        <sz val="11"/>
        <rFont val="Calibri"/>
        <family val="2"/>
      </rPr>
      <t>1</t>
    </r>
  </si>
  <si>
    <t>Sitios controlados</t>
  </si>
  <si>
    <t>Sitios no controlados más reciclaje</t>
  </si>
  <si>
    <r>
      <t xml:space="preserve">Generación estimada de residuos peligrosos según categoría de generador </t>
    </r>
    <r>
      <rPr>
        <b/>
        <vertAlign val="superscript"/>
        <sz val="11"/>
        <rFont val="Calibri"/>
        <family val="2"/>
      </rPr>
      <t>1</t>
    </r>
  </si>
  <si>
    <t>Periodo</t>
  </si>
  <si>
    <t>Microgenerador</t>
  </si>
  <si>
    <t>Pequeño generador</t>
  </si>
  <si>
    <t>Gran generador</t>
  </si>
  <si>
    <t>Generación estimada (toneladas)</t>
  </si>
  <si>
    <t>2004-2009</t>
  </si>
  <si>
    <t>ZMCM</t>
  </si>
  <si>
    <r>
      <t xml:space="preserve">Infraestructura autorizada para el tratamiento de residuos peligrosos industriales </t>
    </r>
    <r>
      <rPr>
        <b/>
        <vertAlign val="superscript"/>
        <sz val="11"/>
        <rFont val="Calibri"/>
        <family val="2"/>
      </rPr>
      <t>1</t>
    </r>
  </si>
  <si>
    <t>Número de plantas</t>
  </si>
  <si>
    <t>Capacidad instalada 
(Toneladas/año)</t>
  </si>
  <si>
    <t>Combustible alterno formulado</t>
  </si>
  <si>
    <t>Metales</t>
  </si>
  <si>
    <t>(Hectáreas)</t>
  </si>
  <si>
    <t>APFyF</t>
  </si>
  <si>
    <t>APRN</t>
  </si>
  <si>
    <t>MN</t>
  </si>
  <si>
    <t>PN</t>
  </si>
  <si>
    <t>RB</t>
  </si>
  <si>
    <t>SANT</t>
  </si>
  <si>
    <r>
      <t xml:space="preserve">Superficie con traslape </t>
    </r>
    <r>
      <rPr>
        <b/>
        <vertAlign val="superscript"/>
        <sz val="8"/>
        <color indexed="9"/>
        <rFont val="Arial"/>
        <family val="2"/>
      </rPr>
      <t>2</t>
    </r>
  </si>
  <si>
    <t xml:space="preserve">(Número de proyectos) </t>
  </si>
  <si>
    <t>Proyectos ingresados</t>
  </si>
  <si>
    <t>Autorizados</t>
  </si>
  <si>
    <t>Negados</t>
  </si>
  <si>
    <t>Inspecciones</t>
  </si>
  <si>
    <t>Operativos</t>
  </si>
  <si>
    <t>Otros estados</t>
  </si>
  <si>
    <t>(Número de visitas)</t>
  </si>
  <si>
    <t>Sin irregularidades</t>
  </si>
  <si>
    <t>Con irregularidades</t>
  </si>
  <si>
    <t>Clausuras</t>
  </si>
  <si>
    <t xml:space="preserve">Recaudación obtenida por uso de la Zona Federal Marítimo Terrestre </t>
  </si>
  <si>
    <t xml:space="preserve">(Miles de pesos corrientes) </t>
  </si>
  <si>
    <t>Residuos</t>
  </si>
  <si>
    <t>continúa</t>
  </si>
  <si>
    <t>conclusión</t>
  </si>
  <si>
    <r>
      <rPr>
        <vertAlign val="superscript"/>
        <sz val="7"/>
        <color indexed="8"/>
        <rFont val="Arial"/>
        <family val="2"/>
      </rPr>
      <t>1</t>
    </r>
    <r>
      <rPr>
        <sz val="7"/>
        <color indexed="8"/>
        <rFont val="Arial"/>
        <family val="2"/>
      </rPr>
      <t xml:space="preserve"> En el año 2011 se combinaron condiciones climatológicos y geográficas (altas temperaturas, fuertes vientos y difícil acceso a las áreas afectadas) que dificultaron el control de los incendios ocurridos.</t>
    </r>
  </si>
  <si>
    <t>Herbáceo</t>
  </si>
  <si>
    <t>Arbustivo</t>
  </si>
  <si>
    <t>Arbolado - Renuevos</t>
  </si>
  <si>
    <t>Arbolado - Adultos</t>
  </si>
  <si>
    <r>
      <rPr>
        <vertAlign val="superscript"/>
        <sz val="7"/>
        <color indexed="8"/>
        <rFont val="Arial"/>
        <family val="2"/>
      </rPr>
      <t>1</t>
    </r>
    <r>
      <rPr>
        <sz val="7"/>
        <color indexed="8"/>
        <rFont val="Arial"/>
        <family val="2"/>
      </rPr>
      <t xml:space="preserve"> Debido al redondeo en las cifras, algunos totales no coinciden con la suma de sus parciales.</t>
    </r>
  </si>
  <si>
    <t>2005 *</t>
  </si>
  <si>
    <t>2004 *</t>
  </si>
  <si>
    <t>1995 *</t>
  </si>
  <si>
    <t>Población rural *</t>
  </si>
  <si>
    <t>Población urbana *</t>
  </si>
  <si>
    <t>1980 *</t>
  </si>
  <si>
    <t>Número de solicitudes autorizadas *</t>
  </si>
  <si>
    <t>Superficie autorizada *
(Hectáreas)</t>
  </si>
  <si>
    <t>Valle de Mexicali</t>
  </si>
  <si>
    <t>primera parte</t>
  </si>
  <si>
    <t>(Hectómetros cúbicos)</t>
  </si>
  <si>
    <r>
      <rPr>
        <vertAlign val="superscript"/>
        <sz val="7"/>
        <rFont val="Calibri"/>
        <family val="2"/>
      </rPr>
      <t>1</t>
    </r>
    <r>
      <rPr>
        <sz val="7"/>
        <rFont val="Calibri"/>
        <family val="2"/>
      </rPr>
      <t xml:space="preserve"> La generación estimada de residuos peligrosos es la reportada por las empresas generadoras que se han registrado ante la Secretaría mediante los Trámites SEMARNAT-07-004-A. "Aviso de inscripción como empresa generadora de residuos peligrosos" y SEMARNAT-07-017-A. "Registro como generador de residuos peligrosos". Las empresas quedan clasificadas en:
Microgenerador: Establecimiento industrial, comercial o de servicios que genere una cantidad de hasta cuatrocientos kilogramos de residuos peligrosos anuales
Pequeño Generador: Persona física o moral que genere una cantidad igual o mayor a cuatrocientos kilogramos y menor a diez toneladas en peso bruto total de residuos al año.
Gran Generador: Persona física o moral que genere una cantidad igual o superior a 10 toneladas en peso bruto total de residuos al año.
Los periodos reportados corresponden a los de integración y actualización del Inventario Nacional de Generación de Residuos Peligrosos. La información del Inventario se presenta sólo en periodos acumulados a partir del año 2004.</t>
    </r>
  </si>
  <si>
    <t>(Miles de toneladas)</t>
  </si>
  <si>
    <r>
      <rPr>
        <vertAlign val="superscript"/>
        <sz val="7"/>
        <rFont val="Arial"/>
        <family val="2"/>
      </rPr>
      <t>1</t>
    </r>
    <r>
      <rPr>
        <sz val="7"/>
        <rFont val="Arial"/>
        <family val="2"/>
      </rPr>
      <t xml:space="preserve"> La disposición final se refiere al depósito permanente de los residuos en un sitio que puede ser un relleno de tierra controlado, un relleno sanitario (en condiciones adecuadas para evitar daños a los ecosistemas) o tiraderos a cielo abierto con impactos negativos a la salud y al medio ambiente. No todo lo que llega a estos últimos lo hace a través de los servicios municipales de recolección, por ello, estos datos no coinciden con los totales de recolección reportados.</t>
    </r>
  </si>
  <si>
    <r>
      <t>Proyectos ingresados</t>
    </r>
    <r>
      <rPr>
        <b/>
        <sz val="11"/>
        <color theme="0" tint="-0.249977111117893"/>
        <rFont val="Calibri"/>
        <family val="2"/>
      </rPr>
      <t xml:space="preserve"> </t>
    </r>
    <r>
      <rPr>
        <b/>
        <sz val="11"/>
        <rFont val="Calibri"/>
        <family val="2"/>
      </rPr>
      <t xml:space="preserve">bajo el procedimiento de evaluación de impacto ambiental </t>
    </r>
    <r>
      <rPr>
        <b/>
        <vertAlign val="superscript"/>
        <sz val="11"/>
        <rFont val="Calibri"/>
        <family val="2"/>
      </rPr>
      <t>1</t>
    </r>
  </si>
  <si>
    <t>2008 *</t>
  </si>
  <si>
    <r>
      <t xml:space="preserve">Superficie vigente de las unidades extensivas de manejo para la conservación de la vida silvestre </t>
    </r>
    <r>
      <rPr>
        <b/>
        <vertAlign val="superscript"/>
        <sz val="11"/>
        <rFont val="Calibri"/>
        <family val="2"/>
      </rPr>
      <t>1</t>
    </r>
  </si>
  <si>
    <r>
      <t>Región hidrológica administrativa</t>
    </r>
    <r>
      <rPr>
        <b/>
        <vertAlign val="superscript"/>
        <sz val="8"/>
        <color rgb="FFFFFFFF"/>
        <rFont val="Arial"/>
        <family val="2"/>
      </rPr>
      <t>2</t>
    </r>
  </si>
  <si>
    <r>
      <t>Agua renovable</t>
    </r>
    <r>
      <rPr>
        <b/>
        <vertAlign val="superscript"/>
        <sz val="8"/>
        <color indexed="9"/>
        <rFont val="Arial"/>
        <family val="2"/>
      </rPr>
      <t>3</t>
    </r>
    <r>
      <rPr>
        <b/>
        <sz val="8"/>
        <color indexed="9"/>
        <rFont val="Arial"/>
        <family val="2"/>
      </rPr>
      <t xml:space="preserve"> (km</t>
    </r>
    <r>
      <rPr>
        <b/>
        <vertAlign val="superscript"/>
        <sz val="8"/>
        <color indexed="9"/>
        <rFont val="Arial"/>
        <family val="2"/>
      </rPr>
      <t>3</t>
    </r>
    <r>
      <rPr>
        <b/>
        <sz val="8"/>
        <color indexed="9"/>
        <rFont val="Arial"/>
        <family val="2"/>
      </rPr>
      <t>)</t>
    </r>
  </si>
  <si>
    <r>
      <rPr>
        <vertAlign val="superscript"/>
        <sz val="7"/>
        <color indexed="8"/>
        <rFont val="Arial"/>
        <family val="2"/>
      </rPr>
      <t>1</t>
    </r>
    <r>
      <rPr>
        <sz val="7"/>
        <color indexed="8"/>
        <rFont val="Arial"/>
        <family val="2"/>
      </rPr>
      <t xml:space="preserve"> Demanda Bioquímica de Oxígeno. Cantidad de oxígeno que se requiere para oxidar la materia orgánica de una muestra de agua residual, por medio de una población microbiana heterogénea. La información obtenida es sobre la materia orgánica biodegradable que se encuentra en el agua residual. Los valores que puede tomar la demanda bioquímica de oxígeno se clasifican de acuerdo con la escala siguiente:</t>
    </r>
  </si>
  <si>
    <r>
      <rPr>
        <vertAlign val="superscript"/>
        <sz val="7"/>
        <color indexed="8"/>
        <rFont val="Arial"/>
        <family val="2"/>
      </rPr>
      <t>1</t>
    </r>
    <r>
      <rPr>
        <sz val="7"/>
        <color indexed="8"/>
        <rFont val="Arial"/>
        <family val="2"/>
      </rPr>
      <t xml:space="preserve"> Demanda Química de Oxígeno. Medida del oxígeno que equivale a la porción de materia orgánica e inorgánica en una muestra de agua, que es susceptible de oxidarse bajo condiciones específicas de un agente oxidante. La información obtenida es sobre la materia orgánica total que se encuentra en el agua residual. Los valores que puede tomar la demanda química de oxígeno se clasifican de acuerdo con la escala siguiente:</t>
    </r>
  </si>
  <si>
    <r>
      <rPr>
        <vertAlign val="superscript"/>
        <sz val="7"/>
        <color indexed="8"/>
        <rFont val="Arial"/>
        <family val="2"/>
      </rPr>
      <t>1</t>
    </r>
    <r>
      <rPr>
        <sz val="7"/>
        <color indexed="8"/>
        <rFont val="Arial"/>
        <family val="2"/>
      </rPr>
      <t xml:space="preserve"> Sólidos Suspendidos Totales. Tienen su origen en las aguas residuales y erosión del suelo. El incremento de los niveles de SST hace que un cuerpo de agua pierda la capacidad de soportar la diversidad de la vida acuática. Los valores que pueden tomar los sólidos suspendidos totales se clasifican de acuerdo con la escala siguiente:</t>
    </r>
  </si>
  <si>
    <r>
      <rPr>
        <vertAlign val="superscript"/>
        <sz val="7"/>
        <color indexed="8"/>
        <rFont val="Arial"/>
        <family val="2"/>
      </rPr>
      <t>1</t>
    </r>
    <r>
      <rPr>
        <sz val="7"/>
        <color indexed="8"/>
        <rFont val="Arial"/>
        <family val="2"/>
      </rPr>
      <t xml:space="preserve"> Se refiere los residuos generados en las casas habitación, que resultan de la eliminación de los materiales que utilizan en sus actividades domésticas, de los productos que consumen y de sus envases, embalajes empaques; los residuos que provienen de cualquier otra actividad dentro de establecimientos o en la vía pública que genere residuos con características domiciliarias, y los resultantes de la limpieza de las vías y lugares públicos. A partir de 2010, la fuente considera los resultados definitivos del Censo General de Población y Vivienda 2010. </t>
    </r>
  </si>
  <si>
    <r>
      <rPr>
        <vertAlign val="superscript"/>
        <sz val="7"/>
        <rFont val="Arial"/>
        <family val="2"/>
      </rPr>
      <t>1</t>
    </r>
    <r>
      <rPr>
        <sz val="7"/>
        <rFont val="Arial"/>
        <family val="2"/>
      </rPr>
      <t xml:space="preserve"> Las inspecciones de los recursos naturales son actos de autoridad orientados a supervisar que el aprovechamiento de los recursos naturales por particulares, empresas, agrupaciones sociales o las propias autoridades y entidades del gobierno, se lleve a cabo de una manera lícita. Aplica a bosques, la flora y fauna silvestres, recursos marinos, Zona Federal Marítimo Terrestre, las playas marítimas, los terrenos ganados al mar o cualquier otro depósito de aguas marítimas y Áreas Naturales Protegidas.
Los operativos de inspección son conjuntos de acciones dirigidas a detectar, disuadir y combatir ilícitos ambientales. Un operativo puede ser aplicado por una o más delegaciones, el cual podrá contar o no con el apoyo de otras instituciones. </t>
    </r>
  </si>
  <si>
    <t>Resultados de las visitas de inspección y vigilancia en materia de impacto ambiental</t>
  </si>
  <si>
    <t xml:space="preserve">Guerrero </t>
  </si>
  <si>
    <t xml:space="preserve">Jalisco </t>
  </si>
  <si>
    <t>Estado de México</t>
  </si>
  <si>
    <t xml:space="preserve">Puebla </t>
  </si>
  <si>
    <t xml:space="preserve">Querétaro </t>
  </si>
  <si>
    <t>Máximo</t>
  </si>
  <si>
    <t>Mínimo</t>
  </si>
  <si>
    <t>Valor de referencia</t>
  </si>
  <si>
    <t xml:space="preserve"> Esperanza de vida al nacer </t>
  </si>
  <si>
    <t xml:space="preserve"> Consejo Nacional de Población </t>
  </si>
  <si>
    <t xml:space="preserve"> Años promedio de escolaridad </t>
  </si>
  <si>
    <t xml:space="preserve"> Secretaria de Educación Pública </t>
  </si>
  <si>
    <t xml:space="preserve"> Años esperados de escolarización  </t>
  </si>
  <si>
    <t xml:space="preserve">INEGI y Banco Mundial </t>
  </si>
  <si>
    <t>Componente</t>
  </si>
  <si>
    <r>
      <t xml:space="preserve">IAM </t>
    </r>
    <r>
      <rPr>
        <b/>
        <vertAlign val="superscript"/>
        <sz val="8"/>
        <color rgb="FFFFFFFF"/>
        <rFont val="Arial"/>
        <family val="2"/>
      </rPr>
      <t>3</t>
    </r>
  </si>
  <si>
    <t>Arecáceas (Palmas)</t>
  </si>
  <si>
    <t>Poáceas (Gramíneas)</t>
  </si>
  <si>
    <r>
      <t>El Índice se calcula como la media geométrica de los componentes mencionados: IDH = IS</t>
    </r>
    <r>
      <rPr>
        <vertAlign val="superscript"/>
        <sz val="7"/>
        <color rgb="FF000000"/>
        <rFont val="Arial"/>
        <family val="2"/>
      </rPr>
      <t>1/3</t>
    </r>
    <r>
      <rPr>
        <sz val="7"/>
        <color rgb="FF000000"/>
        <rFont val="Arial"/>
        <family val="2"/>
      </rPr>
      <t xml:space="preserve"> </t>
    </r>
    <r>
      <rPr>
        <b/>
        <sz val="7"/>
        <color rgb="FF000000"/>
        <rFont val="Arial"/>
        <family val="2"/>
      </rPr>
      <t>*</t>
    </r>
    <r>
      <rPr>
        <sz val="7"/>
        <color rgb="FF000000"/>
        <rFont val="Arial"/>
        <family val="2"/>
      </rPr>
      <t xml:space="preserve"> IE</t>
    </r>
    <r>
      <rPr>
        <vertAlign val="superscript"/>
        <sz val="7"/>
        <color rgb="FF000000"/>
        <rFont val="Arial"/>
        <family val="2"/>
      </rPr>
      <t>1/3</t>
    </r>
    <r>
      <rPr>
        <sz val="7"/>
        <color rgb="FF000000"/>
        <rFont val="Arial"/>
        <family val="2"/>
      </rPr>
      <t xml:space="preserve"> </t>
    </r>
    <r>
      <rPr>
        <i/>
        <sz val="7"/>
        <color rgb="FF000000"/>
        <rFont val="Arial"/>
        <family val="2"/>
      </rPr>
      <t>*</t>
    </r>
    <r>
      <rPr>
        <sz val="7"/>
        <color rgb="FF000000"/>
        <rFont val="Arial"/>
        <family val="2"/>
      </rPr>
      <t xml:space="preserve"> II</t>
    </r>
    <r>
      <rPr>
        <vertAlign val="superscript"/>
        <sz val="7"/>
        <color rgb="FF000000"/>
        <rFont val="Arial"/>
        <family val="2"/>
      </rPr>
      <t>1/3</t>
    </r>
  </si>
  <si>
    <t>Fuente de los datos por componente</t>
  </si>
  <si>
    <t>Para calcular cada uno de los índices componentes del IDH se utilizan valores máximos y mínimos de referencia obtenidos del Informe sobre Desarrollo Humano 2014 con los cuales se compara el logro de cada entidad, de manera que, mientras más cercano a 1 sea el valor del IDH mayor será el avance obtenido por la entidad en relación con los parámetros definidos en el ámbito internacional. Los valores y las fuentes de información utilizados son los siguientes:</t>
  </si>
  <si>
    <r>
      <t>Índice de marginación</t>
    </r>
    <r>
      <rPr>
        <b/>
        <vertAlign val="superscript"/>
        <sz val="11"/>
        <rFont val="Calibri"/>
        <family val="2"/>
      </rPr>
      <t>1</t>
    </r>
  </si>
  <si>
    <t xml:space="preserve">Ingreso Nacional Bruto per cápita (PPC en dólares de EEUU) </t>
  </si>
  <si>
    <r>
      <t xml:space="preserve">Superficie afectada por incendios forestales por estrato de vegetación </t>
    </r>
    <r>
      <rPr>
        <b/>
        <vertAlign val="superscript"/>
        <sz val="11"/>
        <rFont val="Calibri"/>
        <family val="2"/>
      </rPr>
      <t>1</t>
    </r>
  </si>
  <si>
    <t>Secretaría de Medio Ambiente y Recursos Naturales, Dirección General de Estadística e Información Ambiental, 2011, con base en: INEGI, XIII Censo de Población y Vivienda 2010, Tabulados del Cuestionario Básico; INEGI, XII Censo General de Población y Vivienda 2000, Tabulados básicos; INEGI, XI Censo General de Población y Vivienda 1990, Tabulados básicos; INEGI, II Conteo de Población y Vivienda 2005, Tabulados básicos; INEGI, Conteo de Población y Vivienda 1995, Tabulados básicos; consultados en http://www.inegi.org.mx/est/contenidos/Proyectos/ccpv/default.aspx, 22-11-2011.</t>
  </si>
  <si>
    <t>2013 (QUINTO PAGO)</t>
  </si>
  <si>
    <t>No. de Beneficiarios</t>
  </si>
  <si>
    <t>Superficie (ha)</t>
  </si>
  <si>
    <t>Monto  ($)</t>
  </si>
  <si>
    <t>PSAH 2009</t>
  </si>
  <si>
    <t>2013 (CUARTO PAGO)</t>
  </si>
  <si>
    <t>PSAH 2010</t>
  </si>
  <si>
    <t>2013 (TERCER PAGO)</t>
  </si>
  <si>
    <t>PSAH 2011</t>
  </si>
  <si>
    <t>2013 (SEGUNDO PAGO)</t>
  </si>
  <si>
    <t>PSAH 2012</t>
  </si>
  <si>
    <t>2013 (PRIMER PAGO)</t>
  </si>
  <si>
    <t>PSAH 2013</t>
  </si>
  <si>
    <t>2014 (QUINTO PAGO)</t>
  </si>
  <si>
    <t>2014 (CUARTO PAGO)</t>
  </si>
  <si>
    <t>2014 (TERCER PAGO)</t>
  </si>
  <si>
    <t>2014 (SEGUNDO PAGO)</t>
  </si>
  <si>
    <t>PSAH 2014</t>
  </si>
  <si>
    <t>2014 (PRIMER PAGO)</t>
  </si>
  <si>
    <t xml:space="preserve">Coahuila </t>
  </si>
  <si>
    <t xml:space="preserve">Michoacán </t>
  </si>
  <si>
    <t xml:space="preserve">Veracruz </t>
  </si>
  <si>
    <t>PSA-BIODIVERSIDAD 2009</t>
  </si>
  <si>
    <t>PSA-BIODIVERSIDAD 2010</t>
  </si>
  <si>
    <t>PSA-BIODIVERSIDAD 2011</t>
  </si>
  <si>
    <t>PSA-BIODIVERSIDAD 2012</t>
  </si>
  <si>
    <t>PSA-BIODIVERSIDAD 2013</t>
  </si>
  <si>
    <t>PSA-BIODIVERSIDAD 2014</t>
  </si>
  <si>
    <t>INSUMOS:</t>
  </si>
  <si>
    <t>Servicios hidrológicos</t>
  </si>
  <si>
    <t>Servicios derivados de la biodiversidad</t>
  </si>
  <si>
    <t>2010 *</t>
  </si>
  <si>
    <t>Venadero</t>
  </si>
  <si>
    <t>Guadalupe</t>
  </si>
  <si>
    <t>San Rafael</t>
  </si>
  <si>
    <t>San Telmo</t>
  </si>
  <si>
    <t>Alfredo V. Bonfil</t>
  </si>
  <si>
    <t>Melitón Albañez</t>
  </si>
  <si>
    <t>Las Delicias</t>
  </si>
  <si>
    <t>Casas Grandes</t>
  </si>
  <si>
    <t>Los Juncos</t>
  </si>
  <si>
    <t>Villa Juárez</t>
  </si>
  <si>
    <t>Toluquilla</t>
  </si>
  <si>
    <t>Laguna de Palomas</t>
  </si>
  <si>
    <t>Lago de Cuitzeo</t>
  </si>
  <si>
    <t>Valle de Buenavista</t>
  </si>
  <si>
    <t>Valle de Huimilpan</t>
  </si>
  <si>
    <t>F.O.</t>
  </si>
  <si>
    <t>Reciclaje de tambores</t>
  </si>
  <si>
    <r>
      <rPr>
        <vertAlign val="superscript"/>
        <sz val="7"/>
        <rFont val="Arial"/>
        <family val="2"/>
      </rPr>
      <t>1</t>
    </r>
    <r>
      <rPr>
        <sz val="7"/>
        <rFont val="Arial"/>
        <family val="2"/>
      </rPr>
      <t xml:space="preserve"> Se incluyen sólo los residuos cuyo reciclaje es reportado por la fuente. Los datos agrupan la información reportada por los promoventes que solicitan la autorización de la SEMARNAT.</t>
    </r>
  </si>
  <si>
    <r>
      <rPr>
        <vertAlign val="superscript"/>
        <sz val="7"/>
        <color rgb="FF000000"/>
        <rFont val="Arial"/>
        <family val="2"/>
      </rPr>
      <t>1</t>
    </r>
    <r>
      <rPr>
        <sz val="7"/>
        <color rgb="FF000000"/>
        <rFont val="Arial"/>
        <family val="2"/>
      </rPr>
      <t xml:space="preserve"> Estimaciones de la Oficina de Investigación en Desarrollo Humano del Programa de las Naciones Unidas para el Desarrollo (PNUD) México.</t>
    </r>
  </si>
  <si>
    <r>
      <t xml:space="preserve">Índice de desarrollo humano, 2008, 2010, 2012 </t>
    </r>
    <r>
      <rPr>
        <b/>
        <vertAlign val="superscript"/>
        <sz val="11"/>
        <rFont val="Calibri"/>
        <family val="2"/>
        <scheme val="minor"/>
      </rPr>
      <t>1, 2</t>
    </r>
  </si>
  <si>
    <r>
      <rPr>
        <vertAlign val="superscript"/>
        <sz val="7"/>
        <color indexed="8"/>
        <rFont val="Arial"/>
        <family val="2"/>
      </rPr>
      <t>1</t>
    </r>
    <r>
      <rPr>
        <sz val="7"/>
        <color indexed="8"/>
        <rFont val="Arial"/>
        <family val="2"/>
      </rPr>
      <t xml:space="preserve"> Representan agrupaciones de las categorías originales reportadas en la cartografía citada en la fuente: Bosque templado.- Bosques de pino, encino, oyamel, tascate, ayarin, cedro, matorral de coníferas y asociaciones pino-encino; Selva húmeda.- Selvas perennifolias y subperennifolias; Selva subhúmeda.- Selvas caducifolias, subcaducifolias, bajas espinosas y matorral subtrópical; Pastizal natural incluye también Pradera de alta montaña; Otra vegetación hidrófila.- Bosque de galeria, Selva de galeria, Vegetación de galeria, Popal, Tular, Vegetación de petén, Vegetación halófila hidrófila; Otros tipos de vegetación.- Mezquital desértico, Mezquital tropical, Palmar natural e inducido, Sabana, Vegetación de dunas costeras, Chaparral, Bosque de mezquite y áreas sin vegetación aparente. Los cálculos se obtuvieron en Cónica Lambert a partir del Marco Geoestadístico Municipal 2010 (MGM 2010), por redondeo pueden ser distintos a los presentados por otras publicaciones.
</t>
    </r>
    <r>
      <rPr>
        <vertAlign val="superscript"/>
        <sz val="7"/>
        <color indexed="8"/>
        <rFont val="Arial"/>
        <family val="2"/>
      </rPr>
      <t>2</t>
    </r>
    <r>
      <rPr>
        <sz val="7"/>
        <color indexed="8"/>
        <rFont val="Arial"/>
        <family val="2"/>
      </rPr>
      <t xml:space="preserve"> Datos del 2010 pertenecientes al proyecto "Los manglares de México: estado actual y establecimiento de un programa de monitoreo a largo plazo: 2a y 3era etapas", concluido en el año 2013, a cargo de la Comisión Nacional para el Conocimiento y Uso de la Biodiversidad (CONABIO).</t>
    </r>
  </si>
  <si>
    <r>
      <rPr>
        <b/>
        <sz val="7"/>
        <color indexed="8"/>
        <rFont val="Arial"/>
        <family val="2"/>
      </rPr>
      <t>Fuente:</t>
    </r>
    <r>
      <rPr>
        <sz val="7"/>
        <color indexed="8"/>
        <rFont val="Arial"/>
        <family val="2"/>
      </rPr>
      <t xml:space="preserve">
Secretaría de Medio Ambiente y Recursos Naturales, Dirección General de Estadística e Información Ambiental, 2015, con base en: INEGI, Carta de Uso Actual del Suelo y Vegetación, Serie V, escala 1: 250 000 (Conjunto Nacional), México, 2011. Comisión Nacional para el Conocimiento y Uso de la Biodiversidad, Biodiversidad Mexicana, Ecosistemas Manglares, consultado en http://www.biodiversidad.gob.mx/ecosistemas/manglares2013/extensionDist.html, 10-08-2015.</t>
    </r>
  </si>
  <si>
    <t>D.I.</t>
  </si>
  <si>
    <t>Morelia</t>
  </si>
  <si>
    <t>D.I</t>
  </si>
  <si>
    <t>D.I. = Datos insuficientes para el cáculo (no se cumplió con el criterio de suficiencia de datos)</t>
  </si>
  <si>
    <t>F.O. = Fuera de operación</t>
  </si>
  <si>
    <t>D.I. = Datos insuficientes (no se cumplió con los criterios de suficiencia de datos)</t>
  </si>
  <si>
    <t>Celdas en blanco = No se dispone de equipo de medición.</t>
  </si>
  <si>
    <t>(partes por millón)</t>
  </si>
  <si>
    <r>
      <t>0.090</t>
    </r>
    <r>
      <rPr>
        <vertAlign val="superscript"/>
        <sz val="8"/>
        <rFont val="Arial"/>
        <family val="2"/>
      </rPr>
      <t>a</t>
    </r>
  </si>
  <si>
    <r>
      <t>0.072</t>
    </r>
    <r>
      <rPr>
        <vertAlign val="superscript"/>
        <sz val="8"/>
        <rFont val="Arial"/>
        <family val="2"/>
      </rPr>
      <t>a</t>
    </r>
  </si>
  <si>
    <r>
      <t>0.108</t>
    </r>
    <r>
      <rPr>
        <vertAlign val="superscript"/>
        <sz val="8"/>
        <rFont val="Arial"/>
        <family val="2"/>
      </rPr>
      <t>a</t>
    </r>
  </si>
  <si>
    <r>
      <t>0.098</t>
    </r>
    <r>
      <rPr>
        <vertAlign val="superscript"/>
        <sz val="8"/>
        <rFont val="Arial"/>
        <family val="2"/>
      </rPr>
      <t>a</t>
    </r>
  </si>
  <si>
    <t>Área Metropolitana de Monterrey</t>
  </si>
  <si>
    <t>Celdas en blanco =  No se dispone de equipo de medición.</t>
  </si>
  <si>
    <r>
      <t>NO</t>
    </r>
    <r>
      <rPr>
        <b/>
        <vertAlign val="subscript"/>
        <sz val="8"/>
        <color indexed="9"/>
        <rFont val="Arial"/>
        <family val="2"/>
      </rPr>
      <t>X</t>
    </r>
  </si>
  <si>
    <r>
      <t xml:space="preserve">Tijuana </t>
    </r>
    <r>
      <rPr>
        <vertAlign val="superscript"/>
        <sz val="11"/>
        <color theme="1"/>
        <rFont val="Calibri"/>
        <family val="2"/>
        <scheme val="minor"/>
      </rPr>
      <t>2</t>
    </r>
  </si>
  <si>
    <r>
      <t xml:space="preserve">Ciudad Juárez </t>
    </r>
    <r>
      <rPr>
        <vertAlign val="superscript"/>
        <sz val="11"/>
        <color theme="1"/>
        <rFont val="Calibri"/>
        <family val="2"/>
        <scheme val="minor"/>
      </rPr>
      <t>2</t>
    </r>
  </si>
  <si>
    <r>
      <t xml:space="preserve">Mexicali </t>
    </r>
    <r>
      <rPr>
        <vertAlign val="superscript"/>
        <sz val="11"/>
        <color theme="1"/>
        <rFont val="Calibri"/>
        <family val="2"/>
        <scheme val="minor"/>
      </rPr>
      <t>2</t>
    </r>
  </si>
  <si>
    <t>(µg/m³)</t>
  </si>
  <si>
    <t>Dirección General de Estadística e Información Ambiental, con base en: Semarnat-Colegio de Postgraduados, Evaluación de la degradación del suelo causada por el hombre en la República Mexicana. Escala 1:250,000. Memoria Nacional 2001-2002, SEMARNAT-Colegio de Postgraduados, México, 2003.</t>
  </si>
  <si>
    <t>Dirección General de Estadística e Información Ambiental, con base en: SEMARNAT-Colegio de Postgraduados, Evaluación de la degradación del suelo causada por el hombre en la República Mexicana. Escala 1:250,000. Memoria Nacional 2001-2002, Semarnat-Colegio de Postgraduados, México, 2003.</t>
  </si>
  <si>
    <t>Secretaría de Desarrollo Social, Dirección General de Equipamiento e Infraestructura en Zonas Urbano-Marginadas, Abril, 2013.</t>
  </si>
  <si>
    <r>
      <rPr>
        <vertAlign val="superscript"/>
        <sz val="7"/>
        <rFont val="Arial"/>
        <family val="2"/>
      </rPr>
      <t>1</t>
    </r>
    <r>
      <rPr>
        <sz val="7"/>
        <rFont val="Arial"/>
        <family val="2"/>
      </rPr>
      <t xml:space="preserve"> Se trata de la superficie para la que se entregaron apoyos económicos federales destinados a la realización de obras y practicas de conservación y restauración de suelos. Estas acciones forman parte de la modalidad Conservación y Restauración de Suelos, perteneciente al Componente III, Restauración Forestal y Reconversión Productiva, del Programa Nacional Forestal (PRONAFOR).</t>
    </r>
  </si>
  <si>
    <r>
      <rPr>
        <vertAlign val="superscript"/>
        <sz val="7"/>
        <color indexed="8"/>
        <rFont val="Arial"/>
        <family val="2"/>
      </rPr>
      <t>1</t>
    </r>
    <r>
      <rPr>
        <sz val="7"/>
        <color indexed="8"/>
        <rFont val="Arial"/>
        <family val="2"/>
      </rPr>
      <t xml:space="preserve"> La disponibilidad de información por ciudad y contaminante es variable debido a que las redes de monitoreo empezaron a funcionar en diferentes años según la ciudad y no todas miden los mismos contaminantes (las celdas vacías indican que en esos casos no se dispuso de equipo de medición). Adicionalmente, el diferente avance en la validación de la información por parte de la fuente deriva en que no toda la información es publicada al mismo tiempo. La fuente está en proceso de revisión y actualización de esta información, se presenta el avance disponible a la fecha de cierre de esta edición. </t>
    </r>
  </si>
  <si>
    <t>nd</t>
  </si>
  <si>
    <t>Ensenada</t>
  </si>
  <si>
    <t>Merida</t>
  </si>
  <si>
    <r>
      <rPr>
        <vertAlign val="superscript"/>
        <sz val="7"/>
        <rFont val="Calibri"/>
        <family val="2"/>
        <scheme val="minor"/>
      </rPr>
      <t>1</t>
    </r>
    <r>
      <rPr>
        <sz val="7"/>
        <rFont val="Calibri"/>
        <family val="2"/>
        <scheme val="minor"/>
      </rPr>
      <t xml:space="preserve"> Permite evaluar las carencias que padece la población pues integra: Porcentaje de población analfabeta de 15 años o más; Porcentaje de población sin primaria completa de 15 años o más; Porcentaje de ocupantes en viviendas sin drenaje ni servicio sanitario exclusivo; Porcentaje de ocupantes en viviendas sin energía eléctrica; Porcentaje de ocupantes en viviendas sin agua entubada; Porcentaje de viviendas con algún nivel de hacinamiento; Porcentaje de ocupantes con viviendas con piso de tierra; Porcentaje de población en localidades menores de 5 mil habitantes; y Porcentaje de población ocupada con ingreso de hasta 2 salarios mínimos.</t>
    </r>
  </si>
  <si>
    <r>
      <t xml:space="preserve">Superficie total incoporada al pago de servicios ambientales del bosque </t>
    </r>
    <r>
      <rPr>
        <b/>
        <vertAlign val="superscript"/>
        <sz val="11"/>
        <rFont val="Calibri"/>
        <family val="2"/>
      </rPr>
      <t>1</t>
    </r>
  </si>
  <si>
    <t>2006 *</t>
  </si>
  <si>
    <r>
      <t>38</t>
    </r>
    <r>
      <rPr>
        <vertAlign val="superscript"/>
        <sz val="11"/>
        <rFont val="Calibri"/>
        <family val="2"/>
        <scheme val="minor"/>
      </rPr>
      <t>a</t>
    </r>
  </si>
  <si>
    <r>
      <t>36</t>
    </r>
    <r>
      <rPr>
        <vertAlign val="superscript"/>
        <sz val="11"/>
        <rFont val="Calibri"/>
        <family val="2"/>
        <scheme val="minor"/>
      </rPr>
      <t>a</t>
    </r>
  </si>
  <si>
    <r>
      <t>116</t>
    </r>
    <r>
      <rPr>
        <vertAlign val="superscript"/>
        <sz val="11"/>
        <rFont val="Calibri"/>
        <family val="2"/>
        <scheme val="minor"/>
      </rPr>
      <t>a</t>
    </r>
  </si>
  <si>
    <r>
      <t>67</t>
    </r>
    <r>
      <rPr>
        <vertAlign val="superscript"/>
        <sz val="11"/>
        <rFont val="Calibri"/>
        <family val="2"/>
        <scheme val="minor"/>
      </rPr>
      <t>a</t>
    </r>
  </si>
  <si>
    <r>
      <t>110</t>
    </r>
    <r>
      <rPr>
        <vertAlign val="superscript"/>
        <sz val="11"/>
        <rFont val="Calibri"/>
        <family val="2"/>
        <scheme val="minor"/>
      </rPr>
      <t>a</t>
    </r>
  </si>
  <si>
    <r>
      <t>124</t>
    </r>
    <r>
      <rPr>
        <vertAlign val="superscript"/>
        <sz val="11"/>
        <rFont val="Calibri"/>
        <family val="2"/>
        <scheme val="minor"/>
      </rPr>
      <t>a</t>
    </r>
  </si>
  <si>
    <r>
      <t>53</t>
    </r>
    <r>
      <rPr>
        <vertAlign val="superscript"/>
        <sz val="11"/>
        <rFont val="Calibri"/>
        <family val="2"/>
        <scheme val="minor"/>
      </rPr>
      <t>a</t>
    </r>
  </si>
  <si>
    <r>
      <t>47</t>
    </r>
    <r>
      <rPr>
        <vertAlign val="superscript"/>
        <sz val="11"/>
        <rFont val="Calibri"/>
        <family val="2"/>
        <scheme val="minor"/>
      </rPr>
      <t>a</t>
    </r>
  </si>
  <si>
    <r>
      <t>171</t>
    </r>
    <r>
      <rPr>
        <vertAlign val="superscript"/>
        <sz val="11"/>
        <rFont val="Calibri"/>
        <family val="2"/>
        <scheme val="minor"/>
      </rPr>
      <t>a</t>
    </r>
  </si>
  <si>
    <r>
      <t>73</t>
    </r>
    <r>
      <rPr>
        <vertAlign val="superscript"/>
        <sz val="11"/>
        <rFont val="Calibri"/>
        <family val="2"/>
        <scheme val="minor"/>
      </rPr>
      <t>a</t>
    </r>
  </si>
  <si>
    <r>
      <t>33</t>
    </r>
    <r>
      <rPr>
        <vertAlign val="superscript"/>
        <sz val="11"/>
        <rFont val="Calibri"/>
        <family val="2"/>
        <scheme val="minor"/>
      </rPr>
      <t>a</t>
    </r>
  </si>
  <si>
    <t>HFCs</t>
  </si>
  <si>
    <t>PFCs</t>
  </si>
  <si>
    <t>Generación Eléctrica</t>
  </si>
  <si>
    <t>Residencial y comercial</t>
  </si>
  <si>
    <t>Industria</t>
  </si>
  <si>
    <t>Fuentes moviles</t>
  </si>
  <si>
    <t>Agropecuario</t>
  </si>
  <si>
    <t>Emisiones netas (Emisiones totales + absorciones por permanencias)</t>
  </si>
  <si>
    <t>Gases de Efecto Invernadero</t>
  </si>
  <si>
    <r>
      <t>N</t>
    </r>
    <r>
      <rPr>
        <vertAlign val="subscript"/>
        <sz val="8"/>
        <color theme="0" tint="-4.9989318521683403E-2"/>
        <rFont val="Arial"/>
        <family val="2"/>
      </rPr>
      <t>2</t>
    </r>
    <r>
      <rPr>
        <sz val="8"/>
        <color theme="0" tint="-4.9989318521683403E-2"/>
        <rFont val="Arial"/>
        <family val="2"/>
      </rPr>
      <t>O</t>
    </r>
  </si>
  <si>
    <r>
      <t>CH</t>
    </r>
    <r>
      <rPr>
        <vertAlign val="subscript"/>
        <sz val="8"/>
        <color theme="0" tint="-4.9989318521683403E-2"/>
        <rFont val="Arial"/>
        <family val="2"/>
      </rPr>
      <t>4</t>
    </r>
  </si>
  <si>
    <r>
      <t>CO</t>
    </r>
    <r>
      <rPr>
        <vertAlign val="subscript"/>
        <sz val="8"/>
        <color theme="0" tint="-4.9989318521683403E-2"/>
        <rFont val="Arial"/>
        <family val="2"/>
      </rPr>
      <t>2</t>
    </r>
  </si>
  <si>
    <r>
      <t>SF</t>
    </r>
    <r>
      <rPr>
        <vertAlign val="subscript"/>
        <sz val="8"/>
        <color theme="0" tint="-4.9989318521683403E-2"/>
        <rFont val="Arial"/>
        <family val="2"/>
      </rPr>
      <t>6</t>
    </r>
  </si>
  <si>
    <r>
      <t xml:space="preserve">TOTAL de emisiones nacionales </t>
    </r>
    <r>
      <rPr>
        <i/>
        <vertAlign val="superscript"/>
        <sz val="9"/>
        <rFont val="Arial"/>
        <family val="2"/>
      </rPr>
      <t>1</t>
    </r>
  </si>
  <si>
    <t>2011 *</t>
  </si>
  <si>
    <t>Petróleo y Gas</t>
  </si>
  <si>
    <t>06:52</t>
  </si>
  <si>
    <t>07:59</t>
  </si>
  <si>
    <t>06:58</t>
  </si>
  <si>
    <t>93:18</t>
  </si>
  <si>
    <t>16:32</t>
  </si>
  <si>
    <t>08:41</t>
  </si>
  <si>
    <t>28:16</t>
  </si>
  <si>
    <t>5:22</t>
  </si>
  <si>
    <t>01:47</t>
  </si>
  <si>
    <t>13:11</t>
  </si>
  <si>
    <t>15:10</t>
  </si>
  <si>
    <t>29:36</t>
  </si>
  <si>
    <t>04:19</t>
  </si>
  <si>
    <t>08:26</t>
  </si>
  <si>
    <t>02:52</t>
  </si>
  <si>
    <t>08:16</t>
  </si>
  <si>
    <t>04:10</t>
  </si>
  <si>
    <t>06:15</t>
  </si>
  <si>
    <t>10:02</t>
  </si>
  <si>
    <t>20:48</t>
  </si>
  <si>
    <t>11:03</t>
  </si>
  <si>
    <t>04:50</t>
  </si>
  <si>
    <t>142:59</t>
  </si>
  <si>
    <t>34:05</t>
  </si>
  <si>
    <t>20:33</t>
  </si>
  <si>
    <t>18:14</t>
  </si>
  <si>
    <t>02:18</t>
  </si>
  <si>
    <t>31:08</t>
  </si>
  <si>
    <t>97:45</t>
  </si>
  <si>
    <t>06:16</t>
  </si>
  <si>
    <t>15:04</t>
  </si>
  <si>
    <t>Ciudad de México</t>
  </si>
  <si>
    <t>Población rural y urbana</t>
  </si>
  <si>
    <r>
      <rPr>
        <vertAlign val="superscript"/>
        <sz val="7"/>
        <rFont val="Arial"/>
        <family val="2"/>
      </rPr>
      <t>2</t>
    </r>
    <r>
      <rPr>
        <sz val="7"/>
        <rFont val="Arial"/>
        <family val="2"/>
      </rPr>
      <t xml:space="preserve"> Conforme a la metodología actual, el Índice de Desarrollo Humano (IDH) sintetiza los logros de un país o región en tres aspectos básicos del desarrollo humano: i) una vida larga y saludable, medida por la esperanza de vida al nacer (Índice de Salud [IS]); ii) la educación, medida por los años promedio de educación para adultos y los años esperados de escolarización (Índice de Educación [IE]); iii) nivel de vida digno, medida por el Ingreso Nacional Bruto per cápita ,PPC en dólares de EEUU (Índice de Ingreso [II]).</t>
    </r>
  </si>
  <si>
    <t>Programa de las Naciones Unidas para el Desarrollo, Índice de Desarrollo Humano para las entidades federativas, México 2015, PNUD, México, consultado en http://www.mx.undp.org/content/dam/mexico/docs/Publicaciones/PublicacionesReduccionPobreza/InformesDesarrolloHumano/PNUD_boletinIDH.pdf.</t>
  </si>
  <si>
    <r>
      <t>1</t>
    </r>
    <r>
      <rPr>
        <sz val="8"/>
        <color indexed="8"/>
        <rFont val="Arial Narrow"/>
        <family val="2"/>
      </rPr>
      <t>  Excluye las siguientes clases de vivienda: locales no construidos para habitación, viviendas móviles y refugios.</t>
    </r>
  </si>
  <si>
    <r>
      <t>Ocupantes de viviendas particulares habitadas que disponen del agua entubada</t>
    </r>
    <r>
      <rPr>
        <vertAlign val="superscript"/>
        <sz val="11"/>
        <color theme="1"/>
        <rFont val="Calibri"/>
        <family val="2"/>
        <scheme val="minor"/>
      </rPr>
      <t>1</t>
    </r>
  </si>
  <si>
    <r>
      <t>Ocupantes de viviendas particulares habitadas</t>
    </r>
    <r>
      <rPr>
        <vertAlign val="superscript"/>
        <sz val="11"/>
        <color theme="1"/>
        <rFont val="Calibri"/>
        <family val="2"/>
        <scheme val="minor"/>
      </rPr>
      <t>1</t>
    </r>
  </si>
  <si>
    <r>
      <t xml:space="preserve">Grupos de suelos dominantes </t>
    </r>
    <r>
      <rPr>
        <b/>
        <vertAlign val="superscript"/>
        <sz val="10"/>
        <rFont val="Arial Narrow"/>
        <family val="2"/>
      </rPr>
      <t>1</t>
    </r>
    <r>
      <rPr>
        <b/>
        <sz val="10"/>
        <rFont val="Arial Narrow"/>
        <family val="2"/>
      </rPr>
      <t xml:space="preserve"> </t>
    </r>
  </si>
  <si>
    <t>CH</t>
  </si>
  <si>
    <t>DU</t>
  </si>
  <si>
    <t>UM</t>
  </si>
  <si>
    <r>
      <rPr>
        <i/>
        <sz val="7"/>
        <rFont val="Arial"/>
        <family val="2"/>
      </rPr>
      <t>Simbologia</t>
    </r>
    <r>
      <rPr>
        <sz val="7"/>
        <rFont val="Arial"/>
        <family val="2"/>
      </rPr>
      <t xml:space="preserve">
AC.- Acrisoles; AN.- Andosoles; AR.- Arenosoles; CH.- Chernozems; CL.- Calcisoles; CM.- Cambisoles; DU.- Durisoles; FL.- Fluvisoles; GL.- Gleysoles; KS.- Kastanozems; LP.- Leptosoles; LV.- Luvisoles; PH.- Phaeozems; RG.- Regosoles; SC.- Solonchaks; UM.- Umbrisoles; VR.- Vertisoles.</t>
    </r>
  </si>
  <si>
    <r>
      <rPr>
        <vertAlign val="superscript"/>
        <sz val="7"/>
        <rFont val="Arial"/>
        <family val="2"/>
      </rPr>
      <t>1</t>
    </r>
    <r>
      <rPr>
        <sz val="7"/>
        <rFont val="Arial Narrow"/>
        <family val="2"/>
      </rPr>
      <t xml:space="preserve"> Basado en el Conjunto de Datos Vectorial Edafológico, Escala 1:250 000 Serie II (Continuo Nacional), el cual contiene información actualizada de los diferentes grupos de suelos que existen en el territorio mexicano obtenida durante el período 2002-2006, utilizando para la clasificación de los suelos el Sistema Internacional Base Referencial Mundial del Recurso Suelo (World Reference Base for Soil Resources, WRB), reporte número 84, publicado por la Sociedad Internacional de las Ciencias del Suelo (SICS), Centro Internacional de Referencia e Información de Suelos (ISRIC) y la Organización de las Naciones Unidas para la Agricultura y la Alimentación (FAO) en Roma Italia en el año de 1999, adaptado por el Instituto Nacional de Estadística y Geografía para las condiciones ambientales de México.
Se presentan solamente los grupos de suelo cuya superficie total representa al menos 0.5% del total del país. Existen ocho grupos con cobertura por debajo de este límite: AL-Alisosles, GY-Gipsisoles, HS-Histosoles, LX-Lixisoles, NT-Nitosoles, PL-Planosoles, PT-Plintosoles y SN-Solonetz.</t>
    </r>
  </si>
  <si>
    <r>
      <t xml:space="preserve">Fuente: 
</t>
    </r>
    <r>
      <rPr>
        <sz val="7"/>
        <rFont val="Arial Narrow"/>
        <family val="2"/>
      </rPr>
      <t>Instituto Nacional de Estadística y Geografía, Edafología, Conjunto de datos vectorial edafológico escala 1: 250 000 Serie II (Continuo Nacional), consultado en http://www.inegi.org.mx/geo/contenidos/recnat/edafologia/vectorial_serieii.aspx, 03/05/2016.</t>
    </r>
  </si>
  <si>
    <r>
      <t>Riqueza de especies en grupos selecionados</t>
    </r>
    <r>
      <rPr>
        <b/>
        <vertAlign val="superscript"/>
        <sz val="11"/>
        <rFont val="Calibri"/>
        <family val="2"/>
      </rPr>
      <t>1</t>
    </r>
    <r>
      <rPr>
        <b/>
        <sz val="11"/>
        <rFont val="Calibri"/>
        <family val="2"/>
      </rPr>
      <t>, 2016</t>
    </r>
  </si>
  <si>
    <t>Valle de Juárez</t>
  </si>
  <si>
    <t>Cuenca Alta del Río Laja</t>
  </si>
  <si>
    <t>Valle de la Cuevita</t>
  </si>
  <si>
    <r>
      <rPr>
        <vertAlign val="superscript"/>
        <sz val="7"/>
        <color indexed="8"/>
        <rFont val="Arial"/>
        <family val="2"/>
      </rPr>
      <t xml:space="preserve">1 </t>
    </r>
    <r>
      <rPr>
        <sz val="7"/>
        <color indexed="8"/>
        <rFont val="Arial"/>
        <family val="2"/>
      </rPr>
      <t xml:space="preserve">Los datos que se presentan son estimados. 
</t>
    </r>
    <r>
      <rPr>
        <vertAlign val="superscript"/>
        <sz val="7"/>
        <color indexed="8"/>
        <rFont val="Arial"/>
        <family val="2"/>
      </rPr>
      <t>2</t>
    </r>
    <r>
      <rPr>
        <sz val="7"/>
        <color indexed="8"/>
        <rFont val="Arial"/>
        <family val="2"/>
      </rPr>
      <t xml:space="preserve"> Un hectómetro cúbico equivale a un millón de metros cúbicos, es decir, mil millones de litros.
</t>
    </r>
    <r>
      <rPr>
        <vertAlign val="superscript"/>
        <sz val="7"/>
        <color indexed="8"/>
        <rFont val="Arial"/>
        <family val="2"/>
      </rPr>
      <t>3</t>
    </r>
    <r>
      <rPr>
        <sz val="7"/>
        <color indexed="8"/>
        <rFont val="Arial"/>
        <family val="2"/>
      </rPr>
      <t xml:space="preserve"> El volumen de recarga media se refiere al volumen medio anual de agua que ingresa a un acuífero. La recarga de agua puede ser natural si es producto de la infiltración directa de la precipitación pluvial, de escurrimientos superficiales en cauces o del agua almacenada en cuerpos de agua; o puede ser artificial si se utilizan técnicas hidrogeológicas para introducir agua a un acuífero a través de obras construidas con ese fin.</t>
    </r>
  </si>
  <si>
    <r>
      <rPr>
        <vertAlign val="superscript"/>
        <sz val="7"/>
        <color indexed="8"/>
        <rFont val="Arial"/>
        <family val="2"/>
      </rPr>
      <t>1</t>
    </r>
    <r>
      <rPr>
        <sz val="7"/>
        <color indexed="8"/>
        <rFont val="Arial"/>
        <family val="2"/>
      </rPr>
      <t xml:space="preserve"> Los usos consuntivos son usos que disminuyen el volumen de agua disponible. Las sumas pueden no coincidir por el redondeo de las cifras.
</t>
    </r>
    <r>
      <rPr>
        <vertAlign val="superscript"/>
        <sz val="7"/>
        <color indexed="8"/>
        <rFont val="Arial"/>
        <family val="2"/>
      </rPr>
      <t>2</t>
    </r>
    <r>
      <rPr>
        <sz val="7"/>
        <color indexed="8"/>
        <rFont val="Arial"/>
        <family val="2"/>
      </rPr>
      <t xml:space="preserve"> </t>
    </r>
    <r>
      <rPr>
        <sz val="7"/>
        <rFont val="Arial"/>
        <family val="2"/>
      </rPr>
      <t>El agua de uso agrícola es principalmente de origen superficial (64.5% del total).</t>
    </r>
    <r>
      <rPr>
        <sz val="7"/>
        <color indexed="8"/>
        <rFont val="Arial"/>
        <family val="2"/>
      </rPr>
      <t xml:space="preserve">
</t>
    </r>
    <r>
      <rPr>
        <vertAlign val="superscript"/>
        <sz val="7"/>
        <color indexed="8"/>
        <rFont val="Arial"/>
        <family val="2"/>
      </rPr>
      <t>3</t>
    </r>
    <r>
      <rPr>
        <sz val="7"/>
        <color indexed="8"/>
        <rFont val="Arial"/>
        <family val="2"/>
      </rPr>
      <t xml:space="preserve"> Consiste en el agua entregada por las redes de agua potable que abastecen a los usuarios domésticos (domicilios), así como a industrias y servicios. El abastecimiento es principalmente con agua subterránea (60.5% del volumen total suministrado).
</t>
    </r>
    <r>
      <rPr>
        <vertAlign val="superscript"/>
        <sz val="7"/>
        <color indexed="8"/>
        <rFont val="Arial"/>
        <family val="2"/>
      </rPr>
      <t>4</t>
    </r>
    <r>
      <rPr>
        <sz val="7"/>
        <color indexed="8"/>
        <rFont val="Arial"/>
        <family val="2"/>
      </rPr>
      <t xml:space="preserve"> Este rubro incluye la industria que se abastece directamente de los ríos, arroyos, lagos o acuíferos del país. La mayor parte del agua con este uso es de origen subterráneo (57.9% del total).
</t>
    </r>
    <r>
      <rPr>
        <vertAlign val="superscript"/>
        <sz val="7"/>
        <color indexed="8"/>
        <rFont val="Arial"/>
        <family val="2"/>
      </rPr>
      <t>5</t>
    </r>
    <r>
      <rPr>
        <sz val="7"/>
        <color indexed="8"/>
        <rFont val="Arial"/>
        <family val="2"/>
      </rPr>
      <t xml:space="preserve"> Este rubro considera al agua utilizada en centrales de vapor duales, carboeléctricas, de ciclo combinado, de turbogas y de combustión interna; excluye hidroelectricidad.</t>
    </r>
    <r>
      <rPr>
        <vertAlign val="superscript"/>
        <sz val="7"/>
        <color indexed="8"/>
        <rFont val="Arial"/>
        <family val="2"/>
      </rPr>
      <t/>
    </r>
  </si>
  <si>
    <r>
      <t xml:space="preserve">Abreviaturas
F.O. indica Fuera de Operación.
nd .- No se dispone de datos del equipo de medición o, los disponibles no reúnen los requisitos necesarios para ser utilizados.
</t>
    </r>
    <r>
      <rPr>
        <i/>
        <sz val="7"/>
        <color indexed="8"/>
        <rFont val="Calibri"/>
        <family val="2"/>
      </rPr>
      <t xml:space="preserve">Simbología
</t>
    </r>
    <r>
      <rPr>
        <sz val="7"/>
        <color indexed="8"/>
        <rFont val="Calibri"/>
        <family val="2"/>
      </rPr>
      <t>O</t>
    </r>
    <r>
      <rPr>
        <vertAlign val="subscript"/>
        <sz val="7"/>
        <color indexed="8"/>
        <rFont val="Calibri"/>
        <family val="2"/>
      </rPr>
      <t>3</t>
    </r>
    <r>
      <rPr>
        <sz val="7"/>
        <color indexed="8"/>
        <rFont val="Calibri"/>
        <family val="2"/>
      </rPr>
      <t>.- Ozono; PM</t>
    </r>
    <r>
      <rPr>
        <vertAlign val="subscript"/>
        <sz val="7"/>
        <color indexed="8"/>
        <rFont val="Calibri"/>
        <family val="2"/>
      </rPr>
      <t>10</t>
    </r>
    <r>
      <rPr>
        <sz val="7"/>
        <color indexed="8"/>
        <rFont val="Calibri"/>
        <family val="2"/>
      </rPr>
      <t>.- Partículas suspendidas con diámetros menores a 10 micrómetros; PM2.5.- Partículas suspendidas con diámetros menores a 2.5 micrómetros; SO</t>
    </r>
    <r>
      <rPr>
        <vertAlign val="subscript"/>
        <sz val="7"/>
        <color indexed="8"/>
        <rFont val="Calibri"/>
        <family val="2"/>
      </rPr>
      <t>2</t>
    </r>
    <r>
      <rPr>
        <sz val="7"/>
        <color indexed="8"/>
        <rFont val="Calibri"/>
        <family val="2"/>
      </rPr>
      <t>.- Dióxido de azufre.</t>
    </r>
  </si>
  <si>
    <r>
      <rPr>
        <vertAlign val="superscript"/>
        <sz val="7"/>
        <rFont val="Arial"/>
        <family val="2"/>
      </rPr>
      <t>a</t>
    </r>
    <r>
      <rPr>
        <sz val="7"/>
        <rFont val="Arial"/>
        <family val="2"/>
      </rPr>
      <t xml:space="preserve"> El valor máximo horario corresponde sólo a una estación que cumplió con el criterio de suficiencia de datos de un total de tres estaciones</t>
    </r>
  </si>
  <si>
    <r>
      <rPr>
        <vertAlign val="superscript"/>
        <sz val="7"/>
        <rFont val="Arial"/>
        <family val="2"/>
      </rPr>
      <t>a</t>
    </r>
    <r>
      <rPr>
        <sz val="7"/>
        <rFont val="Arial"/>
        <family val="2"/>
      </rPr>
      <t xml:space="preserve"> El valor puede estar subestimado debido a que se calculó con el número de estaciones de monitoreo que cumplieron con el criterio de suficiencia de datos correspondiente (una a tres estaciones según el año), que es menor al total de estaciones disponibles para realizar la medición.</t>
    </r>
  </si>
  <si>
    <r>
      <t>(Gg de CO</t>
    </r>
    <r>
      <rPr>
        <b/>
        <vertAlign val="subscript"/>
        <sz val="9"/>
        <color theme="1"/>
        <rFont val="Calibri"/>
        <family val="2"/>
        <scheme val="minor"/>
      </rPr>
      <t>2</t>
    </r>
    <r>
      <rPr>
        <b/>
        <sz val="9"/>
        <color theme="1"/>
        <rFont val="Calibri"/>
        <family val="2"/>
        <scheme val="minor"/>
      </rPr>
      <t xml:space="preserve"> e)</t>
    </r>
  </si>
  <si>
    <t>Inventario Nacional de Emisiones de Gases y Compuestos de Efecto Invernadero, 2013</t>
  </si>
  <si>
    <t>2012 *</t>
  </si>
  <si>
    <r>
      <t xml:space="preserve">Inspecciones y operativos de inspección de los recursos marinos </t>
    </r>
    <r>
      <rPr>
        <b/>
        <vertAlign val="superscript"/>
        <sz val="11"/>
        <color theme="1"/>
        <rFont val="Calibri"/>
        <family val="2"/>
      </rPr>
      <t>1</t>
    </r>
  </si>
  <si>
    <t>ZMCM .- Zona metropolitana de la Ciudad de México.</t>
  </si>
  <si>
    <t>Sector de emisión</t>
  </si>
  <si>
    <t>Carbono Negro</t>
  </si>
  <si>
    <r>
      <rPr>
        <vertAlign val="superscript"/>
        <sz val="8"/>
        <rFont val="Arial"/>
        <family val="2"/>
      </rPr>
      <t>1</t>
    </r>
    <r>
      <rPr>
        <sz val="8"/>
        <rFont val="Arial"/>
        <family val="2"/>
      </rPr>
      <t xml:space="preserve"> No se encuentran contabilizadas en el total de inventario las emisiones de Bunkers, captura de emisiones por permanencia en USCUSS y las emisiones de CO</t>
    </r>
    <r>
      <rPr>
        <vertAlign val="subscript"/>
        <sz val="8"/>
        <rFont val="Arial"/>
        <family val="2"/>
      </rPr>
      <t>2</t>
    </r>
    <r>
      <rPr>
        <sz val="8"/>
        <rFont val="Arial"/>
        <family val="2"/>
      </rPr>
      <t xml:space="preserve"> por la quema de Biomasa.</t>
    </r>
  </si>
  <si>
    <r>
      <t xml:space="preserve">USCUSS </t>
    </r>
    <r>
      <rPr>
        <vertAlign val="superscript"/>
        <sz val="8"/>
        <rFont val="Arial"/>
        <family val="2"/>
      </rPr>
      <t>2</t>
    </r>
  </si>
  <si>
    <r>
      <t xml:space="preserve">Promedio diario de residuos sólidos urbanos recolectados según tipo de recolección </t>
    </r>
    <r>
      <rPr>
        <b/>
        <vertAlign val="superscript"/>
        <sz val="10"/>
        <color rgb="FF808080"/>
        <rFont val="Arial"/>
        <family val="2"/>
      </rPr>
      <t>1</t>
    </r>
  </si>
  <si>
    <t>Selectiva</t>
  </si>
  <si>
    <t>No selectiva</t>
  </si>
  <si>
    <r>
      <t xml:space="preserve">Fuente:
</t>
    </r>
    <r>
      <rPr>
        <sz val="7"/>
        <color theme="1"/>
        <rFont val="Arial"/>
        <family val="2"/>
      </rPr>
      <t>INEGI, Medio Ambiente. “Asentamientos y Actividades Humanas. Residuos Sólidos Urbanos”, consultado en: http://www3.inegi.org.mx/Sistemas/temasV2/Default.aspx?s=est&amp;c=21385, 03-08-2016.</t>
    </r>
  </si>
  <si>
    <t>(Kilogramos)</t>
  </si>
  <si>
    <r>
      <t>2015: Población estimada con la Encuesta Intercensal 2015.</t>
    </r>
    <r>
      <rPr>
        <vertAlign val="superscript"/>
        <sz val="7"/>
        <color rgb="FF000000"/>
        <rFont val="Arial"/>
        <family val="2"/>
      </rPr>
      <t/>
    </r>
  </si>
  <si>
    <t>INEGI, Instituto Nacional de Estadística y Geografía, Censos y Conteos de Población y Vivienda, consultado en http://www.inegi.org.mx/est/contenidos/Proyectos/ccpv/default.aspx, 22-11-2011.
Instituto Nacional de Estadística y Geografía, Encuesta Intecensal 2015, consultado en http://www.inegi.org.mx/est/contenidos/proyectos/encuestas/hogares/especiales/ei2015/default.aspx, 09-12-2015.</t>
  </si>
  <si>
    <r>
      <rPr>
        <vertAlign val="superscript"/>
        <sz val="7"/>
        <rFont val="Arial"/>
        <family val="2"/>
      </rPr>
      <t>1</t>
    </r>
    <r>
      <rPr>
        <sz val="7"/>
        <rFont val="Arial"/>
        <family val="2"/>
      </rPr>
      <t xml:space="preserve">  Porcentajes calculados con base en los resultados de Censos y Conteos de Población y Vivienda para los años 1980 a 2010, y en el caso del año 2015, con base en la Encuesta Intercensal 2015. En todos los casos, la población rural se refiere a la que habita en localidades de menos de 2500 personas, en tanto que la población urbana se refiere a la que habita en localidades de 2500 personas o más.</t>
    </r>
  </si>
  <si>
    <r>
      <t xml:space="preserve">(Porcentaje) </t>
    </r>
    <r>
      <rPr>
        <b/>
        <vertAlign val="superscript"/>
        <sz val="9"/>
        <rFont val="Calibri"/>
        <family val="2"/>
        <scheme val="minor"/>
      </rPr>
      <t>1</t>
    </r>
  </si>
  <si>
    <r>
      <rPr>
        <vertAlign val="superscript"/>
        <sz val="7"/>
        <rFont val="Calibri"/>
        <family val="2"/>
        <scheme val="minor"/>
      </rPr>
      <t>2</t>
    </r>
    <r>
      <rPr>
        <sz val="7"/>
        <rFont val="Calibri"/>
        <family val="2"/>
        <scheme val="minor"/>
      </rPr>
      <t xml:space="preserve"> Integra, mediante el análisis de componentes principales, la información de las nueve variables y toma valores de negativos a positivos, según aumente el nivel de marginación. De tal manera que los mayores niveles de marginación se encuentran en los estatos con los valores positivos más altos. </t>
    </r>
  </si>
  <si>
    <r>
      <rPr>
        <b/>
        <sz val="7"/>
        <rFont val="Arial"/>
        <family val="2"/>
      </rPr>
      <t xml:space="preserve">Fuente:
</t>
    </r>
    <r>
      <rPr>
        <sz val="7"/>
        <rFont val="Arial"/>
        <family val="2"/>
      </rPr>
      <t>Consejo Nacional de Población, Índice de marginación por entidad federativa, 1990-2015, consultado en http://busca.datos.gob.mx/#!/conjuntos/indice-de-marginacion/, 14-04-2016.
Consejo Nacional de Población, Indices de Marginación, CONAPO, México, ediciones 1995, 2000, 2005 y 2010.
Almejo R., Y. Téllez y J. López, Índice absoluto de marginación 2000-2010, Consejo Nacional de Población (CONAPO), México, 2013, consultado en http://www.conapo.gob.mx/work/models/CONAPO/Resource/1755/1/images/IAM_00-04.pdf, 25-03-2015.</t>
    </r>
  </si>
  <si>
    <r>
      <rPr>
        <vertAlign val="superscript"/>
        <sz val="7"/>
        <rFont val="Arial"/>
        <family val="2"/>
      </rPr>
      <t>1</t>
    </r>
    <r>
      <rPr>
        <sz val="7"/>
        <rFont val="Arial"/>
        <family val="2"/>
      </rPr>
      <t xml:space="preserve"> Se refiere a la población que cuenta con servicio de agua entubada, sea de manera directa (en el ámbito de su vivienda) o indirecta (mediante acarreo de una llave pública de agua o de otra vivienda). No se considera a la población que obtiene agua dulce de pozos, de arroyos, ríos o de otros suministros de agua no entubada, ni a la población que habita en viviendas móviles, refugios u otros locales no construidos con fines de habitación.
Porcentajes calculados con base en los resultados de Censos y Conteos de Población y Vivienda para los años 1990 a 2010, y en el caso del año 2015 con base en la Encuesta Intercensal 2015.</t>
    </r>
  </si>
  <si>
    <t>Instituto Nacional de Estadística y Geografía, Encuesta Intecensal 2015, consultado en http://www.inegi.org.mx/est/contenidos/proyectos/encuestas/hogares/especiales/ei2015/default.aspx, 09-12-2015.
Secretaría de Medio Ambiente y Recursos Naturales, Dirección General de Estadística e Información Ambiental, 2011, con base en: INEGI, XIII Censo de Población y Vivienda 2010, Tabulados del Cuestionario Básico; INEGI, XII Censo General de Población y Vivienda 2000, Tabulados básicos; INEGI, XI Censo General de Población y Vivienda 1990, Tabulados básicos; INEGI, II Conteo de Población y Vivienda 2005, Tabulados básicos; INEGI, Conteo de Población y Vivienda 1995, Tabulados básicos; consultados en http://www.inegi.org.mx/est/contenidos/Proyectos/ccpv/default.aspx, 22-11-2011.</t>
  </si>
  <si>
    <r>
      <rPr>
        <vertAlign val="superscript"/>
        <sz val="7"/>
        <rFont val="Arial"/>
        <family val="2"/>
      </rPr>
      <t>1</t>
    </r>
    <r>
      <rPr>
        <sz val="7"/>
        <rFont val="Arial"/>
        <family val="2"/>
      </rPr>
      <t xml:space="preserve"> Se refiere a la población que cuenta con conexión a la red pública de drenaje, o bien, que cuenta con fosa séptica o tubería con desalojo a barrancas, grietas o a cuerpos de agua.
Porcentajes calculados con base en los resultados de Censos y Conteos de Población y Vivienda para los años 1990 a 2010, y en el caso del año 2015, porcentajes presentados en la Encuesta Intercensal 2015.</t>
    </r>
  </si>
  <si>
    <t>2007 *</t>
  </si>
  <si>
    <t>08:04</t>
  </si>
  <si>
    <t>11:45</t>
  </si>
  <si>
    <t>09:28</t>
  </si>
  <si>
    <t>83:32</t>
  </si>
  <si>
    <t>24:36</t>
  </si>
  <si>
    <t>20:14</t>
  </si>
  <si>
    <t>35:47</t>
  </si>
  <si>
    <t>8:42</t>
  </si>
  <si>
    <t>02:19</t>
  </si>
  <si>
    <t>26:08</t>
  </si>
  <si>
    <t>12:08</t>
  </si>
  <si>
    <t>51:56</t>
  </si>
  <si>
    <t>04:13</t>
  </si>
  <si>
    <t>16:52</t>
  </si>
  <si>
    <t>03:20</t>
  </si>
  <si>
    <t>08:22</t>
  </si>
  <si>
    <t>05:58</t>
  </si>
  <si>
    <t>12:34</t>
  </si>
  <si>
    <t>27:50</t>
  </si>
  <si>
    <t>30:37</t>
  </si>
  <si>
    <t>08:39</t>
  </si>
  <si>
    <t>18:59</t>
  </si>
  <si>
    <t>109:40</t>
  </si>
  <si>
    <t>23:09</t>
  </si>
  <si>
    <t>24:01</t>
  </si>
  <si>
    <t>46:41</t>
  </si>
  <si>
    <t>18:55</t>
  </si>
  <si>
    <t>124:48</t>
  </si>
  <si>
    <t>02:29</t>
  </si>
  <si>
    <t>9:06</t>
  </si>
  <si>
    <t>45:43</t>
  </si>
  <si>
    <t>12:22</t>
  </si>
  <si>
    <t>13:49</t>
  </si>
  <si>
    <t>2013 *</t>
  </si>
  <si>
    <t>No determinada</t>
  </si>
  <si>
    <t>Comisión Nacional del Agua (CONAGUA), Servicio Meteorológico Nacional (SMN), Temperaturas y lluvia, consultado en http://smn1.conagua.gob.mx/index.php?option=com_content&amp;view=article&amp;id=12&amp;Itemid=77, 21/03/2017. Comisión Nacional del Agua, Unidad del Servicio Meteorológico Nacional, Septiembre, 2014.</t>
  </si>
  <si>
    <t>Santo Tomas</t>
  </si>
  <si>
    <t>Baja Babicora</t>
  </si>
  <si>
    <t>Chihuahua - Sacramento</t>
  </si>
  <si>
    <t>El Sauz - Encinillas</t>
  </si>
  <si>
    <t>Flores Magón - Villa Ahumada</t>
  </si>
  <si>
    <t>Jiménez - Camargo</t>
  </si>
  <si>
    <t>Laguna La Vieja</t>
  </si>
  <si>
    <t>Meoqui - Delicias</t>
  </si>
  <si>
    <t>Palomas - Guadalupe Victoria</t>
  </si>
  <si>
    <t>Zona Metropolitana de la Cd. de México</t>
  </si>
  <si>
    <t>Principal - Región Lagunera</t>
  </si>
  <si>
    <t>Región Manzanera - Zapaliname</t>
  </si>
  <si>
    <t>Saltillo - Ramos Arizpe</t>
  </si>
  <si>
    <t>Ciénega Prieta - Moroleón</t>
  </si>
  <si>
    <t>Dr. Mora - San José Iturbide</t>
  </si>
  <si>
    <t>Irapuato - Valle</t>
  </si>
  <si>
    <t>Pénjamo - Abasolo</t>
  </si>
  <si>
    <t>Salvatierra - Acámbaro</t>
  </si>
  <si>
    <t>Silao - Romita</t>
  </si>
  <si>
    <t>Chalco - Amecameca</t>
  </si>
  <si>
    <t>Cuautitlán - Pachuca</t>
  </si>
  <si>
    <t>Ixtlahuaca - Atlacomulco</t>
  </si>
  <si>
    <t>Briseñas - Yurecuaro</t>
  </si>
  <si>
    <t>Pastor Ortíz - La Piedad</t>
  </si>
  <si>
    <t>Navidad - Potosí - Raíces</t>
  </si>
  <si>
    <t>Jaral de Berrios - Villa de Reyes</t>
  </si>
  <si>
    <t>Matehuala - Huizache</t>
  </si>
  <si>
    <t>Mesa del Seri - La Victoria</t>
  </si>
  <si>
    <t>Sonoyta - Puerto Peñasco</t>
  </si>
  <si>
    <t>Valle de San Luis Río Colorado</t>
  </si>
  <si>
    <t>Ábrego</t>
  </si>
  <si>
    <t>Guadalupe de Las Corrientes</t>
  </si>
  <si>
    <t>Comisión Nacional del Agua, Estadísticas del Agua en México Edición 2016, Secretaría de Medio Ambiente y Recursos Naturales, México.</t>
  </si>
  <si>
    <t>Comisión Nacional del Agua, Estadísticas del Agua en México, Ediciones 2014-2016, Secretaría de Medio Ambiente y Recursos Naturales, México.</t>
  </si>
  <si>
    <t>Comisión Nacional del Agua, Estadísticas del Agua en México, Ediciones 2013-2016, Secretaría de Medio Ambiente y Recursos Naturales, México.</t>
  </si>
  <si>
    <t>Comisión Nacional del Agua, Estadísticas del Agua en México, Ediciones 2007-2016, Secretaría de Medio Ambiente y Recursos Naturales, México.</t>
  </si>
  <si>
    <t>NOx</t>
  </si>
  <si>
    <t>Número de establecimientos</t>
  </si>
  <si>
    <r>
      <t>SO</t>
    </r>
    <r>
      <rPr>
        <b/>
        <vertAlign val="subscript"/>
        <sz val="8"/>
        <color rgb="FFFFFFFF"/>
        <rFont val="Arial"/>
        <family val="2"/>
      </rPr>
      <t>2</t>
    </r>
  </si>
  <si>
    <r>
      <t>NH</t>
    </r>
    <r>
      <rPr>
        <b/>
        <vertAlign val="subscript"/>
        <sz val="8"/>
        <color rgb="FFFFFFFF"/>
        <rFont val="Arial"/>
        <family val="2"/>
      </rPr>
      <t>3</t>
    </r>
  </si>
  <si>
    <r>
      <rPr>
        <vertAlign val="superscript"/>
        <sz val="7"/>
        <color rgb="FF000000"/>
        <rFont val="Arial"/>
        <family val="2"/>
      </rPr>
      <t>1</t>
    </r>
    <r>
      <rPr>
        <sz val="7"/>
        <color rgb="FF000000"/>
        <rFont val="Arial"/>
        <family val="2"/>
      </rPr>
      <t xml:space="preserve"> Datos preliminares del  Inventario Nacional de Emisiones de México (INEM), ediciones 2013 y 2014. </t>
    </r>
  </si>
  <si>
    <r>
      <t>Secretaría de Medio Ambiente y Recursos Naturales, Dirección General de Gestión de la Calidad del Aire y RETC, Agosto, 2017</t>
    </r>
    <r>
      <rPr>
        <sz val="7"/>
        <color indexed="8"/>
        <rFont val="Arial"/>
        <family val="2"/>
      </rPr>
      <t>.</t>
    </r>
  </si>
  <si>
    <t>NOX</t>
  </si>
  <si>
    <r>
      <rPr>
        <vertAlign val="superscript"/>
        <sz val="7"/>
        <color rgb="FF000000"/>
        <rFont val="Arial"/>
        <family val="2"/>
      </rPr>
      <t>1</t>
    </r>
    <r>
      <rPr>
        <sz val="7"/>
        <color rgb="FF000000"/>
        <rFont val="Arial"/>
        <family val="2"/>
      </rPr>
      <t xml:space="preserve"> Datos preliminares del  Inventario Nacional de Emisiones de México (INEM), edición 2013. No se dispone de información sobre las características de los vehículos considerados en este Inventario.</t>
    </r>
  </si>
  <si>
    <r>
      <rPr>
        <sz val="7"/>
        <color indexed="8"/>
        <rFont val="Arial"/>
        <family val="2"/>
      </rPr>
      <t>PM</t>
    </r>
    <r>
      <rPr>
        <vertAlign val="subscript"/>
        <sz val="7"/>
        <color indexed="8"/>
        <rFont val="Arial"/>
        <family val="2"/>
      </rPr>
      <t>10</t>
    </r>
    <r>
      <rPr>
        <sz val="7"/>
        <color indexed="8"/>
        <rFont val="Arial"/>
        <family val="2"/>
      </rPr>
      <t>.- Partículas suspendidas con diámetros menores de 10 micrómetros; PM</t>
    </r>
    <r>
      <rPr>
        <vertAlign val="subscript"/>
        <sz val="7"/>
        <color indexed="8"/>
        <rFont val="Arial"/>
        <family val="2"/>
      </rPr>
      <t>2.5</t>
    </r>
    <r>
      <rPr>
        <sz val="7"/>
        <color indexed="8"/>
        <rFont val="Arial"/>
        <family val="2"/>
      </rPr>
      <t>.- Partículas suspendidas con diámetros menores de 2.5 micrómetros; SO</t>
    </r>
    <r>
      <rPr>
        <vertAlign val="subscript"/>
        <sz val="7"/>
        <color indexed="8"/>
        <rFont val="Arial"/>
        <family val="2"/>
      </rPr>
      <t>2</t>
    </r>
    <r>
      <rPr>
        <sz val="7"/>
        <color indexed="8"/>
        <rFont val="Arial"/>
        <family val="2"/>
      </rPr>
      <t>.- Dióxido de azufre; CO.- Monóxido de carbono; NOx.- Óxidos de nitrógeno; COV.- Compuestos orgánicos volátiles;  NH</t>
    </r>
    <r>
      <rPr>
        <vertAlign val="subscript"/>
        <sz val="7"/>
        <color indexed="8"/>
        <rFont val="Arial"/>
        <family val="2"/>
      </rPr>
      <t>3</t>
    </r>
    <r>
      <rPr>
        <sz val="7"/>
        <color indexed="8"/>
        <rFont val="Arial"/>
        <family val="2"/>
      </rPr>
      <t>.- Amoniaco; CN.- Carbón negro</t>
    </r>
  </si>
  <si>
    <t>Secretaría de Medio Ambiente y Recursos Naturales, Dirección General de Gestión de la Calidad del Aire y RETC, Agosto, 2017.</t>
  </si>
  <si>
    <t>BENCENO</t>
  </si>
  <si>
    <t>ETILBENCENO</t>
  </si>
  <si>
    <t>TOLUENO</t>
  </si>
  <si>
    <t>XILENO</t>
  </si>
  <si>
    <t>Otros</t>
  </si>
  <si>
    <r>
      <t xml:space="preserve">NOx.- Óxidos de nitrógeno; </t>
    </r>
    <r>
      <rPr>
        <sz val="7"/>
        <color indexed="8"/>
        <rFont val="Arial"/>
        <family val="2"/>
      </rPr>
      <t>COV.- Compuestos orgánicos volátiles.</t>
    </r>
  </si>
  <si>
    <r>
      <t>PM</t>
    </r>
    <r>
      <rPr>
        <vertAlign val="subscript"/>
        <sz val="7"/>
        <color indexed="8"/>
        <rFont val="Arial"/>
        <family val="2"/>
      </rPr>
      <t>10</t>
    </r>
    <r>
      <rPr>
        <sz val="7"/>
        <color indexed="8"/>
        <rFont val="Arial"/>
        <family val="2"/>
      </rPr>
      <t>.- Partículas suspendidas con diámetros menores de 10 micrómetros; PM</t>
    </r>
    <r>
      <rPr>
        <vertAlign val="subscript"/>
        <sz val="7"/>
        <color indexed="8"/>
        <rFont val="Arial"/>
        <family val="2"/>
      </rPr>
      <t>2.5</t>
    </r>
    <r>
      <rPr>
        <sz val="7"/>
        <color indexed="8"/>
        <rFont val="Arial"/>
        <family val="2"/>
      </rPr>
      <t>.- Partículas suspendidas con diámetros menores de 2.5 micrómetros; CN.- Carbón negro; SO</t>
    </r>
    <r>
      <rPr>
        <vertAlign val="subscript"/>
        <sz val="7"/>
        <color indexed="8"/>
        <rFont val="Arial"/>
        <family val="2"/>
      </rPr>
      <t>2</t>
    </r>
    <r>
      <rPr>
        <sz val="7"/>
        <color indexed="8"/>
        <rFont val="Arial"/>
        <family val="2"/>
      </rPr>
      <t xml:space="preserve">.- Dióxido de azufre; CO.- Monóxido de carbono; NOx.- Óxidos de nitrógeno; COV.- Compuestos orgánicos volátiles;  </t>
    </r>
    <r>
      <rPr>
        <sz val="7"/>
        <color indexed="8"/>
        <rFont val="Arial"/>
        <family val="2"/>
      </rPr>
      <t>NH3.- Amoniaco; CN.- Carbono negro.</t>
    </r>
  </si>
  <si>
    <r>
      <rPr>
        <vertAlign val="superscript"/>
        <sz val="7"/>
        <color rgb="FF000000"/>
        <rFont val="Arial"/>
        <family val="2"/>
      </rPr>
      <t>1</t>
    </r>
    <r>
      <rPr>
        <sz val="7"/>
        <color rgb="FF000000"/>
        <rFont val="Arial"/>
        <family val="2"/>
      </rPr>
      <t xml:space="preserve"> Datos preliminares del  Inventario Nacional de Emisiones de México (INEM), ediciones 2013 y 2014.
Las fuentes de área, se definen como aquéllas que son demasiado numerosas y dispersas para ser incluidas de manera eficiente dentro de un inventario de fuentes puntuales, pero que en conjunto, emiten contaminantes del aire de manera significativa. Ejemplos de este tipo de fuentes incluyen los procesos digestivos de los animales, actividades de mantenimiento industrial, el tratamiento de aguas residuales, las gasolineras, panaderías, tintorerías, establecimientos de pintado de carrocerías, centrales camioneras, cruces fronterizos, los incendios en construcciones, etcétera.</t>
    </r>
  </si>
  <si>
    <r>
      <rPr>
        <vertAlign val="superscript"/>
        <sz val="7"/>
        <color rgb="FF000000"/>
        <rFont val="Arial"/>
        <family val="2"/>
      </rPr>
      <t>1</t>
    </r>
    <r>
      <rPr>
        <sz val="7"/>
        <color rgb="FF000000"/>
        <rFont val="Arial"/>
        <family val="2"/>
      </rPr>
      <t xml:space="preserve"> Datos del  Inventario Nacional de Emisiones de México (INEM); los correspondientes a las ediciones 2013 y 2014 son preliminares.
Las fuentes naturales emiten sustancias a la atmósfera sin la intervención del hombre. Sin embargo, las emisiones derivadas de los cultivos y las que resultan de actividades microbianas aceleradas por el uso de fertilizante, por lo general, también se consideran dentro de esta categoría.</t>
    </r>
  </si>
  <si>
    <t>Secretaría de Medio Ambiente y Recursos Naturales, Dirección General de Gestión de la Calidad del Aire y RETC, Agosto, 2017.
Secretaría de Medio Ambiente y Recursos Naturales, Dirección General de Gestión de la Calidad del Aire y RETC, Inventario Nacional de Emisiones de México 2008, México, 2013.</t>
  </si>
  <si>
    <t>Pachuca</t>
  </si>
  <si>
    <t>Tizayuca</t>
  </si>
  <si>
    <t>Tula</t>
  </si>
  <si>
    <r>
      <t>PM</t>
    </r>
    <r>
      <rPr>
        <vertAlign val="subscript"/>
        <sz val="7"/>
        <color indexed="8"/>
        <rFont val="Arial"/>
        <family val="2"/>
      </rPr>
      <t>10</t>
    </r>
    <r>
      <rPr>
        <sz val="7"/>
        <color indexed="8"/>
        <rFont val="Arial"/>
        <family val="2"/>
      </rPr>
      <t>.- Partículas suspendidas con diámetros menores de 10 micrómetros; PM</t>
    </r>
    <r>
      <rPr>
        <vertAlign val="subscript"/>
        <sz val="7"/>
        <color indexed="8"/>
        <rFont val="Arial"/>
        <family val="2"/>
      </rPr>
      <t>2.5</t>
    </r>
    <r>
      <rPr>
        <sz val="7"/>
        <color indexed="8"/>
        <rFont val="Arial"/>
        <family val="2"/>
      </rPr>
      <t>.- Partículas suspendidas con diámetros menores de 2.5 micrómetros; SO</t>
    </r>
    <r>
      <rPr>
        <vertAlign val="subscript"/>
        <sz val="7"/>
        <color indexed="8"/>
        <rFont val="Arial"/>
        <family val="2"/>
      </rPr>
      <t>2</t>
    </r>
    <r>
      <rPr>
        <sz val="7"/>
        <color indexed="8"/>
        <rFont val="Arial"/>
        <family val="2"/>
      </rPr>
      <t>.- Dióxido de azufre; CO.- Monóxido de carbono; NOx.- Óxidos de nitrógeno; COV.- Compuestos orgánicos volátiles;  NH</t>
    </r>
    <r>
      <rPr>
        <vertAlign val="subscript"/>
        <sz val="7"/>
        <color indexed="8"/>
        <rFont val="Arial"/>
        <family val="2"/>
      </rPr>
      <t>3</t>
    </r>
    <r>
      <rPr>
        <sz val="7"/>
        <color indexed="8"/>
        <rFont val="Arial"/>
        <family val="2"/>
      </rPr>
      <t>.- Amoniaco</t>
    </r>
    <r>
      <rPr>
        <sz val="7"/>
        <color indexed="8"/>
        <rFont val="Arial"/>
        <family val="2"/>
      </rPr>
      <t>.
Otros.- Incluye Etilbenceno, Tolueno y Xileno.</t>
    </r>
  </si>
  <si>
    <t>F.O</t>
  </si>
  <si>
    <t>INV</t>
  </si>
  <si>
    <t>S.I.</t>
  </si>
  <si>
    <t>INV = Datos invalidos.</t>
  </si>
  <si>
    <r>
      <t xml:space="preserve">Absorciones por permanencia USCUSS </t>
    </r>
    <r>
      <rPr>
        <vertAlign val="superscript"/>
        <sz val="8"/>
        <rFont val="Arial"/>
        <family val="2"/>
      </rPr>
      <t>2</t>
    </r>
  </si>
  <si>
    <r>
      <rPr>
        <vertAlign val="superscript"/>
        <sz val="8"/>
        <rFont val="Arial"/>
        <family val="2"/>
      </rPr>
      <t>2</t>
    </r>
    <r>
      <rPr>
        <sz val="8"/>
        <rFont val="Arial"/>
        <family val="2"/>
      </rPr>
      <t xml:space="preserve"> USCUSS</t>
    </r>
    <r>
      <rPr>
        <b/>
        <sz val="8"/>
        <rFont val="Arial"/>
        <family val="2"/>
      </rPr>
      <t xml:space="preserve">. </t>
    </r>
    <r>
      <rPr>
        <sz val="8"/>
        <rFont val="Arial"/>
        <family val="2"/>
      </rPr>
      <t>Uso del Suelo. Cambio de Uso del Suelo y Silvicultura.</t>
    </r>
  </si>
  <si>
    <r>
      <rPr>
        <vertAlign val="superscript"/>
        <sz val="7"/>
        <rFont val="Arial"/>
        <family val="2"/>
      </rPr>
      <t>1</t>
    </r>
    <r>
      <rPr>
        <sz val="7"/>
        <rFont val="Arial"/>
        <family val="2"/>
      </rPr>
      <t xml:space="preserve"> Los datos proceden del Censo Nacional de Gobiernos Municipales y Delegacionales (Módulo de Residuos Sólidos Urbanos), ediciones 2011 y 2015, realizado por el Instituto Nacional de Estadística y Geografía (INEGI).  La fuente no reporta datos desagregados por tipo de recolección del levatamiento 2013.
La recolección selectiva se refiere a la captación diferenciada de los residuos orgánicos e inorgánicos (separada desde su origen), permitiendo la separación de los materiales valorizables. En la recolección no selectiva, no se realiza esta separación. La fuente indica que los siguientes municipios no proporcionaron información: En 2010, Urique, Chihuahua; Canelas, Durango; Tecámac, Estado de México; Xicoténcatl, Tamaulipas; Actopan, Cosoleacaque, Isla, Moloacán, Pueblo Viejo, San Juan Evangelista, Soteapan, José Azueta, Tlacojalpan, Tlacotalpan y Carlos A. Carrillo, Veracruz. En 2014: Matías Romero Avendaño y San Antonio de la Cal, Oaxaca. </t>
    </r>
  </si>
  <si>
    <t>2004-2016</t>
  </si>
  <si>
    <t>Secretaría de Medio Ambiente y Recursos Naturales, Dirección General de Gestión Integral de Materiales y Actividades Riesgosas, Marzo, 2017.</t>
  </si>
  <si>
    <r>
      <rPr>
        <vertAlign val="superscript"/>
        <sz val="7"/>
        <rFont val="Calibri"/>
        <family val="2"/>
        <scheme val="minor"/>
      </rPr>
      <t>1</t>
    </r>
    <r>
      <rPr>
        <sz val="7"/>
        <rFont val="Calibri"/>
        <family val="2"/>
        <scheme val="minor"/>
      </rPr>
      <t xml:space="preserve"> La información se refiere a las autorizaciones de SEMARNAT, e incluye la ampliación de la capacidad instalada, por lo que es posible que el dato se refiera no a una nueva planta, sino a la ampliación de la capacidad en las plantas existentes. Los datos incluyen los trámites ingresados en oficinas centrales y en las delegaciones federales de SEMARNAT.</t>
    </r>
  </si>
  <si>
    <t>Aceites gastados</t>
  </si>
  <si>
    <t>Solventes</t>
  </si>
  <si>
    <r>
      <t xml:space="preserve">No determinada </t>
    </r>
    <r>
      <rPr>
        <vertAlign val="superscript"/>
        <sz val="8"/>
        <color rgb="FF000000"/>
        <rFont val="Arial"/>
        <family val="2"/>
      </rPr>
      <t>3</t>
    </r>
  </si>
  <si>
    <r>
      <rPr>
        <vertAlign val="superscript"/>
        <sz val="7"/>
        <rFont val="Arial"/>
        <family val="2"/>
      </rPr>
      <t>1</t>
    </r>
    <r>
      <rPr>
        <sz val="7"/>
        <rFont val="Arial"/>
        <family val="2"/>
      </rPr>
      <t xml:space="preserve"> Los datos derivan del cruce de la cartografía digital de las Áreas Naturales Protegidas (ANP) federales (181 ANP a diciembre de 2016) y la del Marco Geoestadístico Estatal 2016. Con el resultado de dicho cruce se sumó la superficie de cada tipo de ANP presente en una entidad federativa.
Debe tenerse en cuenta que los resultados de cruces de cartografías siempre son de valor aproximado pues dependen de la proyección de las mismas y, en el caso de la división política, del marco geoestadístico utilizado.
Se incluye la superfic ie de ANP marinas (cuya extensión supera 60 millones de hectáreas): el Santuario Ventilas Hidrotermales de la Cuenca de Guaymas y de la Dorsal del Pacífico Oriental, así como las Reservas de la Biosfera Isla Guadalupe, Islas del Pacífico de la Península de Baja California, Archipiélago de Revillagigedo, Arrecife Alacranes y el Pacífico Mexicano Profundo. Esta última es la más grande pues su superficie es cercana a 58 millones de hectáreas y se encuentra frente a las costas de los estados de la vertiente del Pacífico.
</t>
    </r>
    <r>
      <rPr>
        <vertAlign val="superscript"/>
        <sz val="7"/>
        <rFont val="Arial"/>
        <family val="2"/>
      </rPr>
      <t>2</t>
    </r>
    <r>
      <rPr>
        <sz val="7"/>
        <rFont val="Arial"/>
        <family val="2"/>
      </rPr>
      <t xml:space="preserve"> Territorio de las entidades federativas que queda comprendido dentro de más de una ANP. Se presenta por separado para no duplicar su superficie en la estimación estatal de áreas protegidas.
</t>
    </r>
    <r>
      <rPr>
        <vertAlign val="superscript"/>
        <sz val="7"/>
        <rFont val="Arial"/>
        <family val="2"/>
      </rPr>
      <t>3</t>
    </r>
    <r>
      <rPr>
        <sz val="7"/>
        <rFont val="Arial"/>
        <family val="2"/>
      </rPr>
      <t xml:space="preserve"> Se trata de áreas externas al Marco Geoestadístico Estatal utilizado. Aquí se encuentran ANP marinas y algunas áreas de otras ANP que también resultaron externas al Marco.
</t>
    </r>
    <r>
      <rPr>
        <i/>
        <sz val="7"/>
        <rFont val="Arial"/>
        <family val="2"/>
      </rPr>
      <t>Abreviaturas</t>
    </r>
    <r>
      <rPr>
        <sz val="7"/>
        <rFont val="Arial"/>
        <family val="2"/>
      </rPr>
      <t xml:space="preserve">
APFyF.- Área de protección de flora y fauna; APRN.- Área de protección de los recursos naturales; MN.- Monumento natural; PN.- Parque nacional; RB.- Reserva de la biosfera; SANT.- Santuario natural.</t>
    </r>
  </si>
  <si>
    <t>Secretaría de Medio Ambiente y Recursos Naturales, Dirección General de Estadística e Información Ambiental, Julio, 2017, con base en: CONANP, Cartografía digital de las Áreas Naturales Protegidas Federales, Diciembre, 2016. INEGI, Cartografía digital del Marco Geoestadístico Estatal 2016.</t>
  </si>
  <si>
    <r>
      <rPr>
        <vertAlign val="superscript"/>
        <sz val="7"/>
        <rFont val="Arial"/>
        <family val="2"/>
      </rPr>
      <t>1</t>
    </r>
    <r>
      <rPr>
        <sz val="7"/>
        <rFont val="Arial"/>
        <family val="2"/>
      </rPr>
      <t xml:space="preserve"> Los datos presentados no incluyen los proyectos atendidos en las Delegaciones Federales de la SEMARNAT. Existe rezago en la resolución de los proyectos ingresados, por ello, la suma de autorizados y negados es menor que el total de ingresados en el mismo periodo.</t>
    </r>
  </si>
  <si>
    <t>Oficinas Centrales</t>
  </si>
  <si>
    <t>Comisión Nacional Forestal, Gerencia de Incendios Forestales, Enero, 2017.</t>
  </si>
  <si>
    <t>Comisión Nacional Forestal, Gerencia de Desarrollo de Plantaciones Forestales Comerciales, Julio, 2017.</t>
  </si>
  <si>
    <t>Comisión Nacional Forestal, Coordinación General de Planeación e Información, Junio, 2017.</t>
  </si>
  <si>
    <t>Secretaría de Medio Ambiente y Recursos Naturales, Dirección General de Vida Silvestre, Marzo, 2017.</t>
  </si>
  <si>
    <t>Comisión Nacional para el Conocimiento y Uso de la Biodiversidad, Coordinación General de Proyectos y Enlace, Abril, 2017.</t>
  </si>
  <si>
    <t>Agaves (Asparagáceas, subfamilia Agavoideae)</t>
  </si>
  <si>
    <t>Comisión Nacional del Agua, Subdirección General de Planeación, Febrero, 2017.</t>
  </si>
  <si>
    <t>Zona Metropolitana de la Ciudad de México</t>
  </si>
  <si>
    <t>Existe información adicional (totales a nivel nacional de años previos)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</si>
  <si>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(número de habitantes) en la base de datos estadísticos del Sistema Nacional de Información Ambiental y de Recursos Naturales, disponible en el portal de Internet de la SEMARNAT: https://www.gob.mx/semarnat/acciones-y-programas/sistema-nacional-de-informacion-ambiental-y-de-recursos-naturales</t>
  </si>
  <si>
    <r>
      <t xml:space="preserve">* </t>
    </r>
    <r>
      <rPr>
        <b/>
        <sz val="7"/>
        <color indexed="8"/>
        <rFont val="Arial"/>
        <family val="2"/>
      </rPr>
      <t>Nota</t>
    </r>
    <r>
      <rPr>
        <sz val="7"/>
        <color indexed="8"/>
        <rFont val="Arial"/>
        <family val="2"/>
      </rPr>
      <t>: Existe información adicional (años adicionales) en la base de datos estadísticos del Sistema Nacional de Información Ambiental y de Recursos Naturales, disponible en el portal de Internet de la SEMARNAT: https://www.gob.mx/semarnat/acciones-y-programas/sistema-nacional-de-informacion-ambiental-y-de-recursos-naturales</t>
    </r>
  </si>
  <si>
    <r>
      <t xml:space="preserve">* </t>
    </r>
    <r>
      <rPr>
        <b/>
        <sz val="7"/>
        <color indexed="8"/>
        <rFont val="Arial"/>
        <family val="2"/>
      </rPr>
      <t>Nota:</t>
    </r>
    <r>
      <rPr>
        <sz val="7"/>
        <color indexed="8"/>
        <rFont val="Arial"/>
        <family val="2"/>
      </rPr>
      <t xml:space="preserve">
Existe información adicional (sobre otros indicadores de desarrollo) en la base de datos estadísticos del Sistema Nacional de Información Ambiental y de Recursos Naturales, disponible en el portal de Internet de la SEMARNAT: https://www.gob.mx/semarnat/acciones-y-programas/sistema-nacional-de-informacion-ambiental-y-de-recursos-naturales</t>
    </r>
  </si>
  <si>
    <t>Puede consultarse información adicional sobre tipos de vegetación establecida por la acción humana en la base de datos estadísticos del Sistema Nacional de Información Ambietnal y de Recursos Naturales, disponible en el portal de internet de la Semarnat: https://www.gob.mx/semarnat/acciones-y-programas/sistema-nacional-de-informacion-ambiental-y-de-recursos-naturales</t>
  </si>
  <si>
    <r>
      <rPr>
        <b/>
        <sz val="7"/>
        <color indexed="8"/>
        <rFont val="Arial"/>
        <family val="2"/>
      </rPr>
      <t>Nota:</t>
    </r>
    <r>
      <rPr>
        <sz val="7"/>
        <color indexed="8"/>
        <rFont val="Arial"/>
        <family val="2"/>
      </rPr>
      <t xml:space="preserve">
Existe información adicional (sobre número de beneficiarios y apoyos económicos asociados a la superficie incorporada) en la base de datos estadísticos del Sistema Nacional de Información Ambiental y de Recursos Naturales, disponible en el portal de Internet de la SEMARNAT: https://www.gob.mx/semarnat/acciones-y-programas/sistema-nacional-de-informacion-ambiental-y-de-recursos-naturales</t>
    </r>
  </si>
  <si>
    <r>
      <t xml:space="preserve">* </t>
    </r>
    <r>
      <rPr>
        <b/>
        <sz val="7"/>
        <color indexed="8"/>
        <rFont val="Arial"/>
        <family val="2"/>
      </rPr>
      <t>Nota:</t>
    </r>
    <r>
      <rPr>
        <sz val="7"/>
        <color indexed="8"/>
        <rFont val="Arial"/>
        <family val="2"/>
      </rPr>
      <t xml:space="preserve">
Existe información adicional (sobre años previos, el número de autorizaciones concedidas y los desgloses respectivos de producción por tipo de especie y tipo de producto) en la base de datos estadísticos del Sistema Nacional de Información Ambiental y de Recursos Naturales, disponible en el portal de Internet de la SEMARNAT: https://www.gob.mx/semarnat/acciones-y-programas/sistema-nacional-de-informacion-ambiental-y-de-recursos-naturales</t>
    </r>
  </si>
  <si>
    <r>
      <t xml:space="preserve">* </t>
    </r>
    <r>
      <rPr>
        <b/>
        <sz val="7"/>
        <color indexed="8"/>
        <rFont val="Arial"/>
        <family val="2"/>
      </rPr>
      <t>Nota:</t>
    </r>
    <r>
      <rPr>
        <sz val="7"/>
        <color indexed="8"/>
        <rFont val="Arial"/>
        <family val="2"/>
      </rPr>
      <t xml:space="preserve">
Existe información adicional (sobre años previos, número de autorizaciones concedidas y desglose de producción por tipo de producto) en la base de datos estadísticos del Sistema Nacional de Información Ambiental y de Recursos Naturales, disponible en el portal de Internet de la SEMARNAT: https://www.gob.mx/semarnat/acciones-y-programas/sistema-nacional-de-informacion-ambiental-y-de-recursos-naturales</t>
    </r>
  </si>
  <si>
    <t>Existe información adicional (sobre años previos, superficie afectada y atención de los incendios)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</si>
  <si>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(sobre atención de los incendios)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</si>
  <si>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(otros años de esta información y atención de los incendios forestales)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</si>
  <si>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(sobre años previos y de los tiempos de detección y llegada para el control de incendios)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</si>
  <si>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(sobre años previos, superficie con asignación de apoyo económico federal para el establecimiento de plantaciones forestales, especies utilizadas y productos obtenidos en las plantaciones) en la base de datos estadísticos del Sistema Nacional de Información Ambiental y de Recursos Naturales, disponible en el portal de Internet de la SEMARNAT: https://www.gob.mx/semarnat/acciones-y-programas/sistema-nacional-de-informacion-ambiental-y-de-recursos-naturales</t>
  </si>
  <si>
    <r>
      <t xml:space="preserve">* </t>
    </r>
    <r>
      <rPr>
        <b/>
        <sz val="7"/>
        <color indexed="8"/>
        <rFont val="Arial"/>
        <family val="2"/>
      </rPr>
      <t>Nota</t>
    </r>
    <r>
      <rPr>
        <sz val="7"/>
        <color indexed="8"/>
        <rFont val="Arial"/>
        <family val="2"/>
      </rPr>
      <t>:
Existe información adicional (años previos, superficie concertada para la adopción de tecnologías de conservación y restauración de suelos) en la base de datos estadísticos del Sistema Nacional de Información Ambiental y de Recursos Naturales, disponible en el portal de Internet de la SEMARNAT:  https://www.gob.mx/semarnat/acciones-y-programas/sistema-nacional-de-informacion-ambiental-y-de-recursos-naturales</t>
    </r>
  </si>
  <si>
    <r>
      <t xml:space="preserve">* </t>
    </r>
    <r>
      <rPr>
        <b/>
        <sz val="7"/>
        <color indexed="8"/>
        <rFont val="Arial"/>
        <family val="2"/>
      </rPr>
      <t>Nota</t>
    </r>
    <r>
      <rPr>
        <sz val="7"/>
        <color indexed="8"/>
        <rFont val="Arial"/>
        <family val="2"/>
      </rPr>
      <t>:
Existe información adicional (años previos, superficie a compensar con la adopción de tecnologías de conservación y restauración de suelos) en la base de datos estadísticos del Sistema Nacional de Información Ambiental y de Recursos Naturales, disponible en el portal de Internet de la SEMARNAT:  https://www.gob.mx/semarnat/acciones-y-programas/sistema-nacional-de-informacion-ambiental-y-de-recursos-naturales</t>
    </r>
  </si>
  <si>
    <t>Existe información adicional (sobre años previos, producción de planta para reforestación)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</si>
  <si>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(superficie de grupos de suelos dominantes por tipo de vegetación)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</si>
  <si>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de degradación de suelos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</si>
  <si>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(superficie afectada por tipo de vegetación)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</si>
  <si>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(número de beneficiados, presupuesto asignado e información regional)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</si>
  <si>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(otros grupos de especies)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</si>
  <si>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número de unidades Extensivas e Intensivas, así como información por tipo de vegetación y tipo de propiedad)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</si>
  <si>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(sobre años previos, número de permisos y tipo de licencias de colector científico otorgadas)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</si>
  <si>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promedios históricos, promedios mensuales, datos regionales)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</si>
  <si>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volúmenes de escurrimiento de ríos principales)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</si>
  <si>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información por regiones y de acuíferos que no integran series estadísticas por tener un sólo dato cada uno de ellos)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</si>
  <si>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volúmenes por subclases de usos)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</si>
  <si>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</si>
  <si>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emisiones por sector económico)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</si>
  <si>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en la base de datos estadísticos del Sistema Nacional de Información Ambiental y de Recursos Naturales, disponible en el portal de Internet de la SEMARNAT:  https://www.gob.mx/semarnat/acciones-y-programas/sistema-nacional-de-informacion-ambiental-y-de-recursos-naturales</t>
  </si>
  <si>
    <r>
      <t xml:space="preserve">* </t>
    </r>
    <r>
      <rPr>
        <b/>
        <sz val="7"/>
        <color indexed="8"/>
        <rFont val="Arial"/>
        <family val="2"/>
      </rPr>
      <t>Nota:</t>
    </r>
    <r>
      <rPr>
        <sz val="7"/>
        <color indexed="8"/>
        <rFont val="Arial"/>
        <family val="2"/>
      </rPr>
      <t xml:space="preserve">
Existe información adicional (años previos, datos para otras ciudades) en la base de datos estadísticos del Sistema Nacional de Información Ambiental y de Recursos Naturales, disponible en el portal de Internet de la SEMARNAT:  https://www.gob.mx/semarnat/acciones-y-programas/sistema-nacional-de-informacion-ambiental-y-de-recursos-naturales</t>
    </r>
  </si>
  <si>
    <r>
      <t xml:space="preserve">* </t>
    </r>
    <r>
      <rPr>
        <b/>
        <sz val="7"/>
        <color indexed="8"/>
        <rFont val="Arial"/>
        <family val="2"/>
      </rPr>
      <t>Nota:</t>
    </r>
    <r>
      <rPr>
        <sz val="7"/>
        <color indexed="8"/>
        <rFont val="Arial"/>
        <family val="2"/>
      </rPr>
      <t xml:space="preserve">
Existe información adicional (consumo aparente, producción, importación y exportación de estas sustancias) en la base de datos estadísticos del Sistema Nacional de Información Ambiental y de Recursos Naturales, disponible en el portal de Internet de la SEMARNAT:  https://www.gob.mx/semarnat/acciones-y-programas/sistema-nacional-de-informacion-ambiental-y-de-recursos-naturales</t>
    </r>
  </si>
  <si>
    <t>Existe información adicional (años previos, desgloses por tipo de residuo y de localidad)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</si>
  <si>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(recolección diaria estimada por SEDESOL para el periodo 1998-2012)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</si>
  <si>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(según clasificación de residuos y tipo de industria)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</si>
  <si>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y otros tipos de manejo)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</si>
  <si>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(nombre y ecosistemas de las áreas naturales protegidas, así como su número y superficie por categoría de manejo)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</si>
  <si>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tipo de estudio y tipo de obra a realizar) en la base de datos estadísticos del Sistema Nacional de Información Ambiental y de Recursos Naturales, disponible en el portal de Internet de la SEMARNAT:  https://www.gob.mx/semarnat/acciones-y-programas/sistema-nacional-de-informacion-ambiental-y-de-recursos-naturales.</t>
  </si>
  <si>
    <t>Existe información adicional (años previos) en la base de datos estadísticos del Sistema Nacional de Información Ambiental y de Recursos Naturales, disponible en el portal de Internet de la SEMARNAT:  https://www.gob.mx/semarnat/acciones-y-programas/sistema-nacional-de-informacion-ambiental-y-de-recursos-naturales.</t>
  </si>
  <si>
    <r>
      <t xml:space="preserve">* </t>
    </r>
    <r>
      <rPr>
        <b/>
        <sz val="7"/>
        <color rgb="FF000000"/>
        <rFont val="Arial"/>
        <family val="2"/>
      </rPr>
      <t>Nota:</t>
    </r>
    <r>
      <rPr>
        <sz val="7"/>
        <color rgb="FF000000"/>
        <rFont val="Arial"/>
        <family val="2"/>
      </rPr>
      <t xml:space="preserve">
Existe información adicional (años previos) en la base de datos estadísticos del Sistema Nacional de Información Ambiental y de Recursos Naturales, disponible en el portal de Internet de la SEMARNAT: https://www.gob.mx/semarnat/acciones-y-programas/sistema-nacional-de-informacion-ambiental-y-de-recursos-naturales.</t>
    </r>
  </si>
  <si>
    <r>
      <t xml:space="preserve">* </t>
    </r>
    <r>
      <rPr>
        <b/>
        <sz val="7"/>
        <color indexed="8"/>
        <rFont val="Arial"/>
        <family val="2"/>
      </rPr>
      <t>Nota:</t>
    </r>
    <r>
      <rPr>
        <sz val="7"/>
        <color indexed="8"/>
        <rFont val="Arial"/>
        <family val="2"/>
      </rPr>
      <t xml:space="preserve">
Existe información adicional (años previos, información que caracteriza a la zona federal marítimo terrestre) en la base de datos estadísticos del Sistema Nacional de Información Ambiental y de Recursos Naturales, disponible en el portal de Internet de la SEMARNAT: https://www.gob.mx/semarnat/acciones-y-programas/sistema-nacional-de-informacion-ambiental-y-de-recursos-naturales.</t>
    </r>
  </si>
  <si>
    <r>
      <rPr>
        <b/>
        <sz val="7"/>
        <rFont val="Calibri"/>
        <family val="2"/>
      </rPr>
      <t>Fuente</t>
    </r>
    <r>
      <rPr>
        <sz val="7"/>
        <rFont val="Calibri"/>
        <family val="2"/>
      </rPr>
      <t xml:space="preserve">
Comisión Nacional Forestal, Coordinación General de Planeación e Información, Julio, 2017.</t>
    </r>
  </si>
  <si>
    <t>Secretaría de Medio Ambiente y Recursos Naturales, Anuario Estadístico de la Producción Forestal, ediciones 2007-2015, SEMARNAT, México.
Secretaría de Medio Ambiente y Recursos Naturales, Dirección General de Gestión Forestal y de Suelos, Junio, 2017.</t>
  </si>
  <si>
    <r>
      <rPr>
        <vertAlign val="superscript"/>
        <sz val="7"/>
        <rFont val="Arial"/>
        <family val="2"/>
      </rPr>
      <t xml:space="preserve">1 </t>
    </r>
    <r>
      <rPr>
        <sz val="7"/>
        <rFont val="Arial"/>
        <family val="2"/>
      </rPr>
      <t>Se trata de superficie de plantaciones establecidas que han sido verificadas en campo y que cuentan con apoyo económico federal para su establecimiento.</t>
    </r>
    <r>
      <rPr>
        <vertAlign val="superscript"/>
        <sz val="7"/>
        <rFont val="Arial"/>
        <family val="2"/>
      </rPr>
      <t xml:space="preserve">
</t>
    </r>
    <r>
      <rPr>
        <sz val="7"/>
        <rFont val="Arial"/>
        <family val="2"/>
      </rPr>
      <t>El aprovechamiento de las primeras plantaciones a escala comercial inició a partir del año 2002, tratándose de algunos productos de especies de rápido crecimiento.
Debido al redondeo en las cifras, algunos totales no coinciden con la suma de sus parciales.</t>
    </r>
  </si>
  <si>
    <r>
      <rPr>
        <b/>
        <sz val="7"/>
        <rFont val="Arial"/>
        <family val="2"/>
      </rPr>
      <t>Fuente</t>
    </r>
    <r>
      <rPr>
        <sz val="7"/>
        <rFont val="Arial"/>
        <family val="2"/>
      </rPr>
      <t>: 
Secretaría de Medio Ambiente y Recursos Naturales, Dirección General de Gestión Forestal y de Suelos, Mayo, 2017.</t>
    </r>
  </si>
  <si>
    <t xml:space="preserve">Secretaría de Medio Ambiente y Recursos Naturales, Dirección General de Estadística e Información Ambiental, 2017, con base en: </t>
  </si>
  <si>
    <t>Comisión Nacional para el Conocimiento y Uso de la Biodiversidad, Coordinación General de Proyectos y Enlace, Abril, 2017. Subsecretaria de Fomento y Normatividad Ambiental de la SEMARNAT y Comité Consultivo Nacional de Normalización del Medio Ambiente y Recursos Naturales, Norma Oficial Mexicana NOM-059-SEMARNAT-2010, Diario Oficial de la Federación, México, 30-12-2010, consultado en www.dof.gob.mx.</t>
  </si>
  <si>
    <r>
      <rPr>
        <vertAlign val="superscript"/>
        <sz val="7"/>
        <rFont val="Arial"/>
        <family val="2"/>
      </rPr>
      <t>1</t>
    </r>
    <r>
      <rPr>
        <sz val="7"/>
        <rFont val="Arial"/>
        <family val="2"/>
      </rPr>
      <t xml:space="preserve"> El escurrimiento natural medio superficial deriva de la precipitación media histórica que se presenta en forma de flujo en un curso de agua. Las cantidades expresadas son de carácter indicativo y para fines de planeación; no pueden ser utilizados por sí solas para realizar concesiones de agua o determinar la factibilidad de un proyecto. Para la Región XIII, se consideran las aguas residuales de la Ciudad de México. </t>
    </r>
    <r>
      <rPr>
        <sz val="7"/>
        <rFont val="Arial"/>
        <family val="2"/>
      </rPr>
      <t>Existen algunas diferencias en los totales debido a redondeo.</t>
    </r>
  </si>
  <si>
    <r>
      <t xml:space="preserve">Volúmenes de recarga y extracción de acuíferos sobreexplotados </t>
    </r>
    <r>
      <rPr>
        <b/>
        <vertAlign val="superscript"/>
        <sz val="11"/>
        <rFont val="Calibri"/>
        <family val="2"/>
      </rPr>
      <t>1, 2</t>
    </r>
    <r>
      <rPr>
        <b/>
        <sz val="11"/>
        <rFont val="Calibri"/>
        <family val="2"/>
      </rPr>
      <t>, 2015 *</t>
    </r>
  </si>
  <si>
    <r>
      <rPr>
        <vertAlign val="superscript"/>
        <sz val="7"/>
        <rFont val="Arial"/>
        <family val="2"/>
      </rPr>
      <t>1</t>
    </r>
    <r>
      <rPr>
        <sz val="7"/>
        <rFont val="Arial"/>
        <family val="2"/>
      </rPr>
      <t xml:space="preserve"> Se trata del porcentaje que representa el volumen de agua empleada en usos consuntivos, es decir, en usos que disminuyen el volumen de agua disponible, respecto del agua renovable. 
Acerca de los valores que puede tomar, la Comisión para el Desarrollo Sustentable de la ONU distingue cuatro categorías de presión sobre el agua, dependiendo del porcentaje de agua disponible que se utiliza en el país: menos de 10%  existe escasa presión, de 10% a 19%  existe presión moderada, de 20% a 40%  existe presión media-fuerte y más del 40%  existe fuerte presión y es urgente la necesidad de una administración cuidadosa de la oferta y la demanda.
</t>
    </r>
    <r>
      <rPr>
        <vertAlign val="superscript"/>
        <sz val="7"/>
        <rFont val="Arial"/>
        <family val="2"/>
      </rPr>
      <t>2</t>
    </r>
    <r>
      <rPr>
        <sz val="7"/>
        <rFont val="Arial"/>
        <family val="2"/>
      </rPr>
      <t xml:space="preserve"> Regionalización de la Comisión Nacional del Agua establecida para fines de Planeación en la gestión de los recursos hídricos del país.
</t>
    </r>
    <r>
      <rPr>
        <vertAlign val="superscript"/>
        <sz val="7"/>
        <rFont val="Arial"/>
        <family val="2"/>
      </rPr>
      <t>3</t>
    </r>
    <r>
      <rPr>
        <sz val="7"/>
        <rFont val="Arial"/>
        <family val="2"/>
      </rPr>
      <t xml:space="preserve"> Cantidad de agua máxima que es factible explotar anualmente en una región, es decir, la cantidad de agua que es renovada por la lluvia y por el agua proveniente de otras regiones o países (importaciones). Se calcula como el escurrimiento natural medio superficial interno anual, más la recarga total anual de los acuíferos, más las importaciones de agua de otras regiones, menos las exportaciones de agua a otras regiones. Esta variable, calculada de la misma manera, anteriormente era presentada por la fuente como "Disponibilidad natural media total”.
</t>
    </r>
    <r>
      <rPr>
        <vertAlign val="superscript"/>
        <sz val="7"/>
        <rFont val="Arial"/>
        <family val="2"/>
      </rPr>
      <t>4</t>
    </r>
    <r>
      <rPr>
        <sz val="7"/>
        <rFont val="Arial"/>
        <family val="2"/>
      </rPr>
      <t xml:space="preserve"> Para los datos de 2012 y 2013, la fuente utilizó una estimación de agua renovable a 2011 como referencia para el cálculo de los valores correspondientes de Grado de Presión. 
</t>
    </r>
    <r>
      <rPr>
        <vertAlign val="superscript"/>
        <sz val="7"/>
        <color indexed="8"/>
        <rFont val="Arial"/>
        <family val="2"/>
      </rPr>
      <t/>
    </r>
  </si>
  <si>
    <r>
      <t xml:space="preserve">2012 </t>
    </r>
    <r>
      <rPr>
        <b/>
        <vertAlign val="superscript"/>
        <sz val="8"/>
        <color theme="0"/>
        <rFont val="Arial"/>
        <family val="2"/>
      </rPr>
      <t>4</t>
    </r>
  </si>
  <si>
    <r>
      <t>Volúmenes concesionados por usos consuntivos agrupados</t>
    </r>
    <r>
      <rPr>
        <b/>
        <vertAlign val="superscript"/>
        <sz val="11"/>
        <rFont val="Calibri"/>
        <family val="2"/>
      </rPr>
      <t>1</t>
    </r>
    <r>
      <rPr>
        <b/>
        <sz val="11"/>
        <rFont val="Calibri"/>
        <family val="2"/>
      </rPr>
      <t>, 2015 *</t>
    </r>
  </si>
  <si>
    <r>
      <t xml:space="preserve">Agrícola </t>
    </r>
    <r>
      <rPr>
        <b/>
        <vertAlign val="superscript"/>
        <sz val="8"/>
        <color theme="0"/>
        <rFont val="Arial"/>
        <family val="2"/>
      </rPr>
      <t>2</t>
    </r>
  </si>
  <si>
    <r>
      <t xml:space="preserve">Abastecimiento público </t>
    </r>
    <r>
      <rPr>
        <b/>
        <vertAlign val="superscript"/>
        <sz val="8"/>
        <color theme="0"/>
        <rFont val="Arial"/>
        <family val="2"/>
      </rPr>
      <t>3</t>
    </r>
  </si>
  <si>
    <r>
      <t xml:space="preserve">Industria autoabastecida </t>
    </r>
    <r>
      <rPr>
        <b/>
        <vertAlign val="superscript"/>
        <sz val="8"/>
        <color theme="0"/>
        <rFont val="Arial"/>
        <family val="2"/>
      </rPr>
      <t>4</t>
    </r>
  </si>
  <si>
    <r>
      <t xml:space="preserve">Energía eléctrica </t>
    </r>
    <r>
      <rPr>
        <b/>
        <vertAlign val="superscript"/>
        <sz val="8"/>
        <color theme="0"/>
        <rFont val="Arial"/>
        <family val="2"/>
      </rPr>
      <t>5</t>
    </r>
  </si>
  <si>
    <r>
      <t>Emisiones de contaminantes atmosféricos por fuentes fijas</t>
    </r>
    <r>
      <rPr>
        <b/>
        <vertAlign val="superscript"/>
        <sz val="11"/>
        <rFont val="Calibri"/>
        <family val="2"/>
      </rPr>
      <t>1</t>
    </r>
    <r>
      <rPr>
        <b/>
        <sz val="11"/>
        <rFont val="Calibri"/>
        <family val="2"/>
      </rPr>
      <t>, 2013-2014*</t>
    </r>
  </si>
  <si>
    <r>
      <t>Emisiones de contaminantes atmosféricos por fuentes móviles</t>
    </r>
    <r>
      <rPr>
        <b/>
        <vertAlign val="superscript"/>
        <sz val="11"/>
        <rFont val="Calibri"/>
        <family val="2"/>
      </rPr>
      <t>1</t>
    </r>
    <r>
      <rPr>
        <b/>
        <sz val="11"/>
        <rFont val="Calibri"/>
        <family val="2"/>
      </rPr>
      <t>, 2013*</t>
    </r>
  </si>
  <si>
    <r>
      <t>Emisiones de contaminantes atmosféricos por fuentes de área</t>
    </r>
    <r>
      <rPr>
        <b/>
        <vertAlign val="superscript"/>
        <sz val="11"/>
        <rFont val="Calibri"/>
        <family val="2"/>
      </rPr>
      <t>1</t>
    </r>
    <r>
      <rPr>
        <b/>
        <sz val="11"/>
        <rFont val="Calibri"/>
        <family val="2"/>
      </rPr>
      <t>, 2013-2014*</t>
    </r>
  </si>
  <si>
    <r>
      <t>Emisiones de contaminantes atmosféricos por fuentes naturales</t>
    </r>
    <r>
      <rPr>
        <b/>
        <vertAlign val="superscript"/>
        <sz val="11"/>
        <rFont val="Calibri"/>
        <family val="2"/>
      </rPr>
      <t>1</t>
    </r>
  </si>
  <si>
    <t xml:space="preserve">Ciudad de México y zona conurbada </t>
  </si>
  <si>
    <r>
      <rPr>
        <b/>
        <sz val="7"/>
        <rFont val="Arial"/>
        <family val="2"/>
      </rPr>
      <t>Fuente:</t>
    </r>
    <r>
      <rPr>
        <sz val="7"/>
        <rFont val="Arial"/>
        <family val="2"/>
      </rPr>
      <t xml:space="preserve">
Instituto Nacional de Ecología y Cambio Climático, Coordinación General de Contaminación y Salud Ambiental, Junio, 2017.</t>
    </r>
  </si>
  <si>
    <r>
      <rPr>
        <vertAlign val="superscript"/>
        <sz val="7"/>
        <rFont val="Calibri"/>
        <family val="2"/>
        <scheme val="minor"/>
      </rPr>
      <t>1</t>
    </r>
    <r>
      <rPr>
        <sz val="7"/>
        <rFont val="Calibri"/>
        <family val="2"/>
        <scheme val="minor"/>
      </rPr>
      <t xml:space="preserve"> La concentración límite permitida por la NOM de calidad del aire correspondiente (NOM-020-SSA1-2014, DOF 19-08-2014), para efectos de la protección de la salud de la población, es 0.095 ppm (promedio de 1 hora, o de al menos 45 minutos), aplicada a partir de 2015. Un sitio de monitoreo cumple con el límite de 1 hora cuando cada una de las concentraciones horarias sea menor o igual que 0.095 ppm. En caso de que se tenga menos del 75% de los registros en el periodo y al menos 1 de las concentraciones horarias sea mayor que 0.095 ppm, se incumple la Norma.</t>
    </r>
  </si>
  <si>
    <r>
      <rPr>
        <b/>
        <sz val="7"/>
        <rFont val="Arial"/>
        <family val="2"/>
      </rPr>
      <t>Fuente:</t>
    </r>
    <r>
      <rPr>
        <sz val="7"/>
        <rFont val="Arial"/>
        <family val="2"/>
      </rPr>
      <t xml:space="preserve">
Instituto Nacional de Ecología y Cambio Climático, Coordinación General de Contaminación y Salud Ambiental, Junio, 2017.
Secretaría de Salud, Norma Oficial Mexicana NOM-020-SSA1-2014, Salud ambiental. Valor límite permisible para la concentración de ozono (O3) en el aire ambiente y criterios para su evaluación, Diario Oficial de la Federación, México, 19-08-2014, consultado en www.dof.gob.mx.</t>
    </r>
  </si>
  <si>
    <r>
      <t xml:space="preserve">* </t>
    </r>
    <r>
      <rPr>
        <b/>
        <sz val="7"/>
        <rFont val="Arial"/>
        <family val="2"/>
      </rPr>
      <t>Nota:</t>
    </r>
    <r>
      <rPr>
        <sz val="7"/>
        <rFont val="Arial"/>
        <family val="2"/>
      </rPr>
      <t xml:space="preserve">
Existe información adicional (años previos, datos para otras ciudades) en la base de datos estadísticos del Sistema Nacional de Información Ambiental y de Recursos Naturales, disponible en el portal de Internet de la SEMARNAT:  https://www.gob.mx/semarnat/acciones-y-programas/sistema-nacional-de-informacion-ambiental-y-de-recursos-naturales</t>
    </r>
  </si>
  <si>
    <t>Ciudad de México y zona conurbada</t>
  </si>
  <si>
    <r>
      <t xml:space="preserve">Máximo de las concentraciones horarias de ozono en ciudades con monitoreo atmosférico </t>
    </r>
    <r>
      <rPr>
        <b/>
        <vertAlign val="superscript"/>
        <sz val="11"/>
        <rFont val="Calibri"/>
        <family val="2"/>
        <scheme val="minor"/>
      </rPr>
      <t>1</t>
    </r>
  </si>
  <si>
    <t>Chihuahua (sistema municipal)</t>
  </si>
  <si>
    <r>
      <t xml:space="preserve">Ciudad de México y zona conurbada </t>
    </r>
    <r>
      <rPr>
        <vertAlign val="superscript"/>
        <sz val="8"/>
        <rFont val="Arial"/>
        <family val="2"/>
      </rPr>
      <t>2</t>
    </r>
  </si>
  <si>
    <r>
      <rPr>
        <vertAlign val="superscript"/>
        <sz val="7"/>
        <rFont val="Arial"/>
        <family val="2"/>
      </rPr>
      <t>1</t>
    </r>
    <r>
      <rPr>
        <sz val="7"/>
        <rFont val="Arial"/>
        <family val="2"/>
      </rPr>
      <t xml:space="preserve"> La concentración límite permitida por la NOM de calidad del aire correspondiente (NOM-025-SSA1-2014, DOF 20-08-2014), para efectos de la protección de la salud de la población, es 40 µg/m³ (límite anual), aplicado a partir de 2015. Un sitio de monitoreo cumple con el límite anual cuando el promedio anual de los valores diarios (calculado como el promedio aritmético de los promedios de al menos tres trimestres con datos válidos) sea menor o igual que 0.40 µg/m³.</t>
    </r>
  </si>
  <si>
    <r>
      <rPr>
        <vertAlign val="superscript"/>
        <sz val="7"/>
        <rFont val="Arial"/>
        <family val="2"/>
      </rPr>
      <t>2</t>
    </r>
    <r>
      <rPr>
        <sz val="7"/>
        <rFont val="Arial"/>
        <family val="2"/>
      </rPr>
      <t xml:space="preserve"> Equipo manual</t>
    </r>
  </si>
  <si>
    <t>Fuente:
Instituto Nacional de Ecología y Cambio Climático, Coordinación General de Contaminación y Salud Ambiental, Junio, 2017.
Instituto Nacional de Ecología y Cambio Climático, Informe Nacional de Calidad del Aire 2015 México. Coordinación General de Contaminación y Salud Ambiental, México, 2016.
Secretaría de Salud, Norma Oficial Mexicana NOM-025-SSA1-2014, Salud ambiental. Valores límite permisibles para las concentraciones de partículas suspendidas PM10 y PM2.5 en el aire ambiente y criterios para su evaluación, Diario Oficial de la Federación, 20-08-2014, México, consultado en www.dof.gob.mx.</t>
  </si>
  <si>
    <r>
      <t>Promedio anual de las concentraciones promedio de 24 h de PM</t>
    </r>
    <r>
      <rPr>
        <b/>
        <vertAlign val="subscript"/>
        <sz val="11"/>
        <rFont val="Calibri"/>
        <family val="2"/>
        <scheme val="minor"/>
      </rPr>
      <t xml:space="preserve">10 </t>
    </r>
    <r>
      <rPr>
        <b/>
        <sz val="11"/>
        <rFont val="Calibri"/>
        <family val="2"/>
        <scheme val="minor"/>
      </rPr>
      <t xml:space="preserve">en ciudades con monitoreo atmosférico </t>
    </r>
    <r>
      <rPr>
        <b/>
        <vertAlign val="superscript"/>
        <sz val="11"/>
        <rFont val="Calibri"/>
        <family val="2"/>
        <scheme val="minor"/>
      </rPr>
      <t>1</t>
    </r>
  </si>
  <si>
    <r>
      <rPr>
        <vertAlign val="superscript"/>
        <sz val="7"/>
        <rFont val="Arial"/>
        <family val="2"/>
      </rPr>
      <t>1</t>
    </r>
    <r>
      <rPr>
        <sz val="7"/>
        <rFont val="Arial"/>
        <family val="2"/>
      </rPr>
      <t xml:space="preserve"> La habilidad de las sustancias agotadoras de la capa de ozono se conoce como potencial de agotamiento del ozono (PAO).A cada sustancia se le asigna un PAO relativo a un clorofluorocarbono en particular, el CFC-11 cuyo PAO por definición es igual a 1. El consumo ponderado es el resultado de multiplicar el PAO de cada sustancia por su consumo respectivo. Este índice toma en cuenta la estabilidad, tasa de difusión, cantidad de átomos destructores por molécula así como el efecto de la radiación ultravioleta y otro tipo de radiación sobre las moléculas.
La fuente revisó y modificó algunos de los datos publicados previamente, de acuerdo con solicitud del Secretariado de Ozono de Naciones Unidas; las modificaciones  ocurrieron sólo en datos del consumo de HCFC (revisión: Mayo, 2017).</t>
    </r>
  </si>
  <si>
    <r>
      <rPr>
        <b/>
        <sz val="7"/>
        <rFont val="Arial"/>
        <family val="2"/>
      </rPr>
      <t>Fuente:</t>
    </r>
    <r>
      <rPr>
        <sz val="7"/>
        <rFont val="Arial"/>
        <family val="2"/>
      </rPr>
      <t xml:space="preserve">
Secretaría de Medio Ambiente y Recursos Naturales,  Subsecretaría de Gestión para la Protección Ambiental, Unidad Protectora de la Capa de Ozono, Mayo, 2017.</t>
    </r>
  </si>
  <si>
    <r>
      <rPr>
        <b/>
        <sz val="7"/>
        <color rgb="FF000000"/>
        <rFont val="Arial"/>
        <family val="2"/>
      </rPr>
      <t>Nota:</t>
    </r>
    <r>
      <rPr>
        <sz val="7"/>
        <color rgb="FF000000"/>
        <rFont val="Arial"/>
        <family val="2"/>
      </rPr>
      <t xml:space="preserve">
Existe información adicional (desagregación por categoría de emisión) en la base de datos estadísticos del Sistema Nacional de Información Ambiental y de Recursos Naturales, disponible en el portal de Internet de la SEMARNAT:  https://www.gob.mx/semarnat/acciones-y-programas/sistema-nacional-de-informacion-ambiental-y-de-recursos-naturales</t>
    </r>
  </si>
  <si>
    <r>
      <t>Capacidad autorizada para el reciclaje de residuos peligrosos industriales según tipo de residuo</t>
    </r>
    <r>
      <rPr>
        <b/>
        <vertAlign val="superscript"/>
        <sz val="11"/>
        <rFont val="Calibri"/>
        <family val="2"/>
      </rPr>
      <t>1</t>
    </r>
    <r>
      <rPr>
        <b/>
        <sz val="11"/>
        <rFont val="Calibri"/>
        <family val="2"/>
      </rPr>
      <t>, 2016 *</t>
    </r>
  </si>
  <si>
    <r>
      <rPr>
        <b/>
        <sz val="7"/>
        <rFont val="Arial"/>
        <family val="2"/>
      </rPr>
      <t>Fuente:</t>
    </r>
    <r>
      <rPr>
        <sz val="7"/>
        <rFont val="Arial"/>
        <family val="2"/>
      </rPr>
      <t xml:space="preserve">
Secretaría de Medio Ambiente y Recursos Naturales, Dirección General de Gestión Integral de Materiales y Actividades Riesgosas, Marzo, 2017.</t>
    </r>
  </si>
  <si>
    <r>
      <t xml:space="preserve">Áreas naturales protegidas federales según categoría de manejo, 2016 </t>
    </r>
    <r>
      <rPr>
        <b/>
        <vertAlign val="superscript"/>
        <sz val="11"/>
        <rFont val="Calibri"/>
        <family val="2"/>
      </rPr>
      <t>1</t>
    </r>
  </si>
  <si>
    <r>
      <rPr>
        <b/>
        <sz val="7"/>
        <rFont val="Arial"/>
        <family val="2"/>
      </rPr>
      <t>Fuente:</t>
    </r>
    <r>
      <rPr>
        <sz val="7"/>
        <rFont val="Arial"/>
        <family val="2"/>
      </rPr>
      <t xml:space="preserve">
Secretaría de Medio Ambiente y Recursos Naturales, Subsecretaría de Gestión para la Protección Ambiental, Dirección General de Impacto y Riesgo Ambiental, Marzo, 2017.</t>
    </r>
  </si>
  <si>
    <r>
      <rPr>
        <b/>
        <sz val="7"/>
        <rFont val="Arial"/>
        <family val="2"/>
      </rPr>
      <t>Fuente:</t>
    </r>
    <r>
      <rPr>
        <sz val="7"/>
        <rFont val="Arial"/>
        <family val="2"/>
      </rPr>
      <t xml:space="preserve"> 
Procuraduría Federal de Protección al Ambiente, Subprocuraduría de Recursos Naturales, Mayo, 2017.</t>
    </r>
  </si>
  <si>
    <t>Los resultados reportados por Oficinas Centrales de la PROFEPA son independientes a los de las entidades federativas. 
ZMCM .- Zona metropolitana de la Ciudad de México.</t>
  </si>
  <si>
    <r>
      <rPr>
        <b/>
        <sz val="7"/>
        <rFont val="Arial"/>
        <family val="2"/>
      </rPr>
      <t>Fuente:</t>
    </r>
    <r>
      <rPr>
        <sz val="7"/>
        <rFont val="Arial"/>
        <family val="2"/>
      </rPr>
      <t xml:space="preserve">
Secretaría de Medio Ambiente y Recursos Naturales, Dirección General de Zona Federal Marítimo Terrestre y Ambientes Costeros, Febrero, 2017.</t>
    </r>
  </si>
  <si>
    <r>
      <rPr>
        <vertAlign val="superscript"/>
        <sz val="7"/>
        <rFont val="Arial"/>
        <family val="2"/>
      </rPr>
      <t>3</t>
    </r>
    <r>
      <rPr>
        <sz val="7"/>
        <rFont val="Arial"/>
        <family val="2"/>
      </rPr>
      <t xml:space="preserve"> índice Absoluto de Marginación. Es el promedio aritmético de las nueve variables mencionadas. A mayor valor del IAM, mayor nivel de marginación.</t>
    </r>
  </si>
  <si>
    <r>
      <rPr>
        <vertAlign val="superscript"/>
        <sz val="7"/>
        <rFont val="Arial"/>
        <family val="2"/>
      </rPr>
      <t xml:space="preserve">1 </t>
    </r>
    <r>
      <rPr>
        <sz val="7"/>
        <rFont val="Arial"/>
        <family val="2"/>
      </rPr>
      <t xml:space="preserve">Se refiere a la superficie cuyos dueños o legítimos poseedores recibieron apoyos económicos del actual Programa Nacional Forestal (PRONAFOR), en su Componente Servicios Ambientales. Las modalidades de apoyo son: </t>
    </r>
    <r>
      <rPr>
        <i/>
        <sz val="7"/>
        <rFont val="Arial"/>
        <family val="2"/>
      </rPr>
      <t>Servicios ambientales hidrológicos</t>
    </r>
    <r>
      <rPr>
        <sz val="7"/>
        <rFont val="Arial"/>
        <family val="2"/>
      </rPr>
      <t xml:space="preserve"> (Apoyos otorgados para conservar los ecosistemas, para mantener los ciclos hidrológicos y otros beneficios relacionados con los procesos hidrológicos, tales como la recarga de acuíferos y evitar la erosión del suelo), y </t>
    </r>
    <r>
      <rPr>
        <i/>
        <sz val="7"/>
        <rFont val="Arial"/>
        <family val="2"/>
      </rPr>
      <t>Conservación de la biodiversidad</t>
    </r>
    <r>
      <rPr>
        <sz val="7"/>
        <rFont val="Arial"/>
        <family val="2"/>
      </rPr>
      <t xml:space="preserve"> (Apoyos otorgados para mantener ecosistemas naturales, para mantener la biodiversidad natural (flora y fauna silvestre) en ecosistemas forestales y sistemas agroforestales con cultivo bajo sombra).
Los apoyos económicos se aplican en cinco años consecutivos en virtud del cumplimiento en la conservación del área beneficiada, bajo supervisión de la CONAFOR, de forma que cada beneficiario puede recibir hasta cinco pagos por la misma superficie ingresada al Programa.  El monto de pago se establece en función del número de hectáreas conservadas. 
Los datos corresponden a la superficie total anual por la que se pagaron apoyos económicos a beneficiarios, independientemente del año de ingreso al Programa. Debido a lo anterior, la superficie que se reporta para un año en particular puede cambiar al incorporarse predios que se apoyan en ese año siguiendo su respectivo rol de pagos anuales, hasta cinco en total.</t>
    </r>
  </si>
  <si>
    <r>
      <rPr>
        <vertAlign val="superscript"/>
        <sz val="7"/>
        <rFont val="Arial"/>
        <family val="2"/>
      </rPr>
      <t>1</t>
    </r>
    <r>
      <rPr>
        <sz val="7"/>
        <rFont val="Arial"/>
        <family val="2"/>
      </rPr>
      <t xml:space="preserve"> Las especies explotadas se agrupan en las categorías siguientes: Coníferas, Latifoliadas, Maderas tropicales preciosas y Maderas tropicales comunes. Los usos principales de la madera en México son: escuadría (madera rolliza destinada principalmente a la producción de tablas y tablones, vigas y material de empaque), chapa (lámina delgada de madera de dimensiones variables obtenida por el torneado o rebanado de la madera en rollo), postes, pilotes y morillos. Algunos totales no coinciden con la suma de sus parciales debido a redondeo.
2013: Los datos que se presentan son los publicados en el Anuario 2013. El dato de Tabasco fue actualizado de manera extemporánea a la publicación del Anuario y cambia de 0 a 74 235 m3mr. El total nacional cambia a 5 957 094 m3mr (Dirección General de Gestión Forestal y de Suelos, Julio, 2016).
2016: Datos preliminares.</t>
    </r>
  </si>
  <si>
    <r>
      <rPr>
        <vertAlign val="superscript"/>
        <sz val="7"/>
        <rFont val="Arial"/>
        <family val="2"/>
      </rPr>
      <t>1</t>
    </r>
    <r>
      <rPr>
        <sz val="7"/>
        <rFont val="Arial"/>
        <family val="2"/>
      </rPr>
      <t xml:space="preserve"> La producción forestal no maderable incluye resinas, fibras, gomas, ceras, rizomas y otros productos. Algunos totales no coinciden con la suma de sus parciales debido a redondeo.
2016: Datos preliminares.</t>
    </r>
  </si>
  <si>
    <r>
      <rPr>
        <vertAlign val="superscript"/>
        <sz val="7"/>
        <color indexed="8"/>
        <rFont val="Arial"/>
        <family val="2"/>
      </rPr>
      <t>1</t>
    </r>
    <r>
      <rPr>
        <sz val="7"/>
        <color indexed="8"/>
        <rFont val="Arial"/>
        <family val="2"/>
      </rPr>
      <t xml:space="preserve"> Debido al redondeo en las cifras, algunos totales no coinciden con la suma de sus parciales.
En el año 2011, particularmente en Coahuila se combinaron condiciones climatológicas y geográficas (altas temperaturas, fuertes vientos y difícil acceso a las áreas afectadas) que dificultaron el control de los incendios ocurridos.</t>
    </r>
  </si>
  <si>
    <r>
      <rPr>
        <vertAlign val="superscript"/>
        <sz val="7"/>
        <rFont val="Arial"/>
        <family val="2"/>
      </rPr>
      <t xml:space="preserve">1 </t>
    </r>
    <r>
      <rPr>
        <sz val="7"/>
        <rFont val="Arial"/>
        <family val="2"/>
      </rPr>
      <t>Hasta el 2013, se refiere a la superficie con acciones de reforestación vía apoyos económicos federales (de acuerdo con las reglas de operación del Programa Nacional Forestal) y con acciones realizadas por gobiernos locales y la SEDENA, entre otros (acciones fuera de las reglas de operación). A partir del 2013 se dejó de apoyar la reforestación con propagación vegetativa. Los datos del 2014 y posteriores incluyen solamente la superficie reforestada de acuerdo con las reglas de operación vigentes. Debido al redondeo de las cifras, algunos totales no coinciden con la suma de sus parciales.</t>
    </r>
  </si>
  <si>
    <r>
      <rPr>
        <vertAlign val="superscript"/>
        <sz val="7"/>
        <rFont val="Arial"/>
        <family val="2"/>
      </rPr>
      <t>1</t>
    </r>
    <r>
      <rPr>
        <sz val="7"/>
        <rFont val="Arial"/>
        <family val="2"/>
      </rPr>
      <t xml:space="preserve"> Son las especies cuya presencia ha sido reportada. Estos datos pueden no coincidir con otras estimaciones, sobre todo cuando se refieren a la riqueza potencial de especies. Dado que una misma especie puede distribuirse en más de una entidad federativa, no es correcto sumar los datos por entidad. Los valores nacionales se refieren al total de especies válidas en los catálogos taxonómicos con distribución en México. 
Esta información cambia regularmente conforme se profundiza en el conocimiento de las especies presentes en el territorio, pudiendo corregirse datos reportados previamente al precisar o reclasificar algunas especies registradas y contabilizadas.</t>
    </r>
  </si>
  <si>
    <r>
      <rPr>
        <vertAlign val="superscript"/>
        <sz val="7"/>
        <rFont val="Arial"/>
        <family val="2"/>
      </rPr>
      <t>1</t>
    </r>
    <r>
      <rPr>
        <sz val="7"/>
        <rFont val="Arial"/>
        <family val="2"/>
      </rPr>
      <t xml:space="preserve"> Se trata de especies reportadas para México en la literatura especializada y revisada por CONABIO al año 2016. Como resultado de la última revisión, CONABIO modifica los datos publicados anteriormente para varios de los grupos.  Se deja de presentar información de Dicotiledóneas y Monocotiledóneas porque la clasificación actual utilizada para las plantas con flor (Angiosperm Phylogeny Classification of Flowering Plants (APG IV)) no incluye tales agrupaciones.</t>
    </r>
    <r>
      <rPr>
        <vertAlign val="superscript"/>
        <sz val="7"/>
        <rFont val="Arial"/>
        <family val="2"/>
      </rPr>
      <t xml:space="preserve">
2 </t>
    </r>
    <r>
      <rPr>
        <sz val="7"/>
        <rFont val="Arial"/>
        <family val="2"/>
      </rPr>
      <t>Conteo elaborado con base en la Norma Oficial Mexicana NOM-059_SEMARNAT-2010, Protección ambiental-Especies nativas de México de flora y fauna silvestres-Categorías de riesgo y especificaciones para su inclusión, exclusión o cambio-Lista de especies en riesgo.
Los datos de Coníferas corresponden a las familias Pinácea, Cupresácea, Podocarpácea y Taxácea.
Briofitas: Grupo que incluye a Musgos (Bryophyta, sensu stricto), Antoceros (Anthocerotophyta) y Hepáticas (Marchantiophyta).
Aves: La referencia bibliográfica que utiliza CONABIO reporta que el número de especies está entre 1123-1150 (Navarro-Sigüenza, A. G., e t al., Biodiversidad de aves en México. Revista Mexicana de Biodiversidad, Supl. 85: S476-S495, 2014). 
Una de las especies de mamíferos marinos en peligro en extinción (el Manatí del Caribe) puede encontrarse también en ambientes salobres y dulceacuícolas.</t>
    </r>
  </si>
  <si>
    <r>
      <rPr>
        <vertAlign val="superscript"/>
        <sz val="7"/>
        <rFont val="Arial"/>
        <family val="2"/>
      </rPr>
      <t>1</t>
    </r>
    <r>
      <rPr>
        <sz val="7"/>
        <rFont val="Arial"/>
        <family val="2"/>
      </rPr>
      <t xml:space="preserve"> Se trata de la superficie que cuenta con autorización de la SEMARNAT y que opera de conformidad con un plan de manejo aprobado, para dar seguimiento permanente al estado del hábitat y de las poblaciones silvestres que ahí se distribuyan. Estos datos son compilados anualmente por la fuente, con base en los trámites de registro, modificación o cancelación realizados ante la Dirección General de Vida Silvestre (DGVS) de SEMARNAT, los gobiernos estatales de la frontera norte (vía convenios firmados de descentralización de funciones en materia de vida silvestre) y las Delegaciones Federales de la SEMARNAT en las entidades federativas. Los datos son registrados por la DGVS hasta que cuenta con el sustento documental correspondiente, por lo que pueden presentarse registros extemporáneos; por ejemplo, los datos de Tamaulipas y Yucatán del año 2013 fueron actualizados con base en la información consultada en agosto de 2014.</t>
    </r>
  </si>
  <si>
    <r>
      <rPr>
        <vertAlign val="superscript"/>
        <sz val="7"/>
        <color indexed="8"/>
        <rFont val="Arial"/>
        <family val="2"/>
      </rPr>
      <t>1</t>
    </r>
    <r>
      <rPr>
        <sz val="7"/>
        <color indexed="8"/>
        <rFont val="Arial"/>
        <family val="2"/>
      </rPr>
      <t xml:space="preserve"> A partir del año 2007, con la publicación del Reglamento de la Ley General de Vida Silvestre, se establecieron cinco modalidades de colecta:  I. Colecta científica que realicen investigadores y colectores científicos vinculados a instituciones de investigación;  II. Colecta científica por línea de investigación para investigadores y colectores científicos con trayectoria en la aportación de de información para el conocimiento de la biodiversidad nacional; III. Colecta científica por proyecto; IV. Colecta científica por proyecto sobre especies o poblaciones en riesgo o sobre hábitat crítico; V. Colecta científica con propósitos de enseñanza. Desde este mismo año, los permisos especiales de colecta científica cambiaron a la modalidad de colecta por proyecto (Modalidad III y Modalidad IV).</t>
    </r>
  </si>
  <si>
    <r>
      <rPr>
        <b/>
        <sz val="7"/>
        <color theme="1"/>
        <rFont val="Arial"/>
        <family val="2"/>
      </rPr>
      <t>Fuente:</t>
    </r>
    <r>
      <rPr>
        <sz val="7"/>
        <color theme="1"/>
        <rFont val="Arial"/>
        <family val="2"/>
      </rPr>
      <t xml:space="preserve">
Secretaría de Medio Ambiente y Recursos Naturales, Instituto Nacional de Ecología y Cambio Climático, Coordinación General de Cambio Climático y Desarrollo Bajo en Carbono, Mayo, 2015.</t>
    </r>
  </si>
  <si>
    <t>INEGI, Instituto Nacional de Estadística y Geografía, Censos y Conteos de Población y Vivienda, consultado en http://www.inegi.org.mx/est/contenidos/Proyectos/ccpv/default.aspx, 22-11-2011.
Instituto Nacional de Estadística y Geografía, Encuesta Intecensal 2015, consultado en , 09-12-2015.</t>
  </si>
  <si>
    <t>Población</t>
  </si>
  <si>
    <t>1. Población total</t>
  </si>
  <si>
    <t>2. Población rural y urbana</t>
  </si>
  <si>
    <t>3. Índice de desarrollo humano, 2008, 2010, 2012</t>
  </si>
  <si>
    <t>4. Índice de marginación</t>
  </si>
  <si>
    <t>5. Cobertura de la población con servicio de agua entubada</t>
  </si>
  <si>
    <t>6. Cobertura de la población con servicio de drenaje</t>
  </si>
  <si>
    <t>7. Cobertura de la población con servicio de energía eléctrica</t>
  </si>
  <si>
    <t>Vegetación y recursos forestales</t>
  </si>
  <si>
    <t>8. Superficie del país cubierta por vegetación natural</t>
  </si>
  <si>
    <t>9. Superficie total apoyada por su incorporación al pago de servicios ambientales del bosque</t>
  </si>
  <si>
    <t>10. Producción forestal maderable</t>
  </si>
  <si>
    <t>11. Producción forestal no maderable</t>
  </si>
  <si>
    <t>12. Número de incendios forestales</t>
  </si>
  <si>
    <t>13. Superficie afectada por incendios forestales</t>
  </si>
  <si>
    <t xml:space="preserve">14. Superficie afectada por incendios forestales por estrato de vegetación </t>
  </si>
  <si>
    <t>15. Duración promedio de incendios forestales</t>
  </si>
  <si>
    <t>16. Superficie de plantaciones forestales comerciales establecidas</t>
  </si>
  <si>
    <t>17. Cambio de utilización de terrenos forestales autorizado bajo criterios de excepcionalidad: Solicitudes y superficie autorizadas</t>
  </si>
  <si>
    <t>18. Cambio de utilización de terrenos forestales autorizado bajo criterios de excepcionalidad: Superficie autorizada según ecosistema afectado</t>
  </si>
  <si>
    <t>19. Cambio de utilización de terrenos forestales autorizado bajo criterios de excepcionalidad: Nuevo uso para la superficie autorizada</t>
  </si>
  <si>
    <t>20. Superficie reforestada</t>
  </si>
  <si>
    <t>Suelos</t>
  </si>
  <si>
    <t>21. Grupos de suelos dominantes</t>
  </si>
  <si>
    <t>22. Degradación física y química de suelos, 2002</t>
  </si>
  <si>
    <t>23. Erosión eólica e hídrica de suelos, 2002</t>
  </si>
  <si>
    <t>24. Superficie beneficiada por el Programa Nacional de Suelos forestales, en materia de restauración y conservación de suelos</t>
  </si>
  <si>
    <t>Biodiversidad</t>
  </si>
  <si>
    <t>25. Riqueza de especies en grupos selecionados, 2016</t>
  </si>
  <si>
    <t>26. Especies conocidas, endémicas e incluidas en alguna categoría de riego (NOM-059_SEMARNAT-2010)</t>
  </si>
  <si>
    <t xml:space="preserve">27. Superficie vigente de las unidades extensivas de manejo para la conservación de la vida silvestre </t>
  </si>
  <si>
    <t>28. Frecuencia de visitas realizadas por investigadores al amparo de permisos de colecta científica</t>
  </si>
  <si>
    <t>Agua y recursos hídricos</t>
  </si>
  <si>
    <t>29. Precipitación media</t>
  </si>
  <si>
    <t>30. Escurrimiento natural medio superficial</t>
  </si>
  <si>
    <t>31. Volúmenes de recarga y extracción de acuíferos sobreexplotados, 2015</t>
  </si>
  <si>
    <t>32. Grado de presión sobre los recursos hídricos</t>
  </si>
  <si>
    <t>33. Volúmenes concesionados por usos consuntivos agrupados, 2015</t>
  </si>
  <si>
    <t>34. Distribución de las estaciones de monitoreo de calidad del agua superficial, según categoría de DBO5</t>
  </si>
  <si>
    <t>35. Distribución de las estaciones de monitoreo de calidad del agua superficial, según categoría de DQO</t>
  </si>
  <si>
    <t>36. Distribución de las estaciones de monitoreo de calidad del agua superficial, según categoría de SST</t>
  </si>
  <si>
    <t>Atmósfera</t>
  </si>
  <si>
    <t>37. Emisiones de contaminantes atmosféricos por fuentes fijas, 2013-2014</t>
  </si>
  <si>
    <t>38. Emisiones de contaminantes atmosféricos por fuentes móviles, 2013</t>
  </si>
  <si>
    <t>39. Emisiones de contaminantes atmosféricos por fuentes de área, 2013-2014</t>
  </si>
  <si>
    <t>40. Emisiones de contaminantes atmosféricos por fuentes naturales</t>
  </si>
  <si>
    <t>41. Excedencias a las normas de contaminantes atmosféricos en ciudades principales</t>
  </si>
  <si>
    <t>42. Máximo de las concentraciones horarias de ozono en ciudades con monitoreo atmosférico</t>
  </si>
  <si>
    <t>43. Promedio anual de las concentraciones promedio de 24 h de PM10 en ciudades con monitoreo atmosférico</t>
  </si>
  <si>
    <t>44. Consumo ponderado de sustancias agotadoras del ozono estratosférico</t>
  </si>
  <si>
    <t>45. Inventario Nacional de Emisiones de Gases de Efecto Invernadero, 2013</t>
  </si>
  <si>
    <t>46. Generación estimada de residuos sólidos urbanos</t>
  </si>
  <si>
    <t>47. Promedio diario de residuos sólidos urbanos recolectados según tipo de recolección</t>
  </si>
  <si>
    <t>48. Disposición estimada de residuos sólidos urbanos</t>
  </si>
  <si>
    <t>49. Generación estimada de residuos peligrosos según categoría de generador</t>
  </si>
  <si>
    <t>50. Infraestructura autorizada para el tratamiento de residuos peligrosos industriales</t>
  </si>
  <si>
    <t>51. Capacidad instalada autorizada para el reciclaje de residuos peligrosos industriales, según tipo de residuo, 2016</t>
  </si>
  <si>
    <t>Protección y gestión ambiental</t>
  </si>
  <si>
    <t>52. Áreas naturales protegidas federales según categoría de manejo, 2016</t>
  </si>
  <si>
    <t>53. Proyectos ingresados bajo el procedimiento de evaluación de impacto ambiental</t>
  </si>
  <si>
    <t>54. Inspecciones y operativos de inspección de los recursos marinos</t>
  </si>
  <si>
    <t>55. Resultados de las visitas de inspección y vigilancia en materia de impacto ambiental</t>
  </si>
  <si>
    <t>56. Recaudación obtenida por uso de la Zona Federal Marítimo Terrestre</t>
  </si>
  <si>
    <r>
      <t>Cuentas Ecológicas y Económicas de México</t>
    </r>
    <r>
      <rPr>
        <b/>
        <vertAlign val="superscript"/>
        <sz val="11"/>
        <rFont val="Calibri"/>
        <family val="2"/>
      </rPr>
      <t xml:space="preserve">1 </t>
    </r>
    <r>
      <rPr>
        <b/>
        <sz val="11"/>
        <rFont val="Calibri"/>
        <family val="2"/>
      </rPr>
      <t>(2007-2016), año base 2013</t>
    </r>
  </si>
  <si>
    <t>(Millones de pesos corrientes)</t>
  </si>
  <si>
    <t>Denominación</t>
  </si>
  <si>
    <r>
      <t>2015</t>
    </r>
    <r>
      <rPr>
        <b/>
        <vertAlign val="superscript"/>
        <sz val="8"/>
        <color theme="0"/>
        <rFont val="Arial"/>
        <family val="2"/>
      </rPr>
      <t xml:space="preserve"> P</t>
    </r>
  </si>
  <si>
    <r>
      <t>2016</t>
    </r>
    <r>
      <rPr>
        <b/>
        <vertAlign val="superscript"/>
        <sz val="8"/>
        <color theme="0"/>
        <rFont val="Arial"/>
        <family val="2"/>
      </rPr>
      <t xml:space="preserve"> P</t>
    </r>
  </si>
  <si>
    <t>Hidrocarburos</t>
  </si>
  <si>
    <t>Recursos Forestales</t>
  </si>
  <si>
    <t>Agua subterránea</t>
  </si>
  <si>
    <r>
      <t>Costos por Agotamiento</t>
    </r>
    <r>
      <rPr>
        <b/>
        <vertAlign val="superscript"/>
        <sz val="8"/>
        <color indexed="8"/>
        <rFont val="Arial"/>
        <family val="2"/>
      </rPr>
      <t>2</t>
    </r>
  </si>
  <si>
    <t>Degradación del suelo</t>
  </si>
  <si>
    <t>Residuos sólidos</t>
  </si>
  <si>
    <t>Contaminación del agua</t>
  </si>
  <si>
    <t>Contaminación atmosférica</t>
  </si>
  <si>
    <r>
      <t>Costos por Degradación</t>
    </r>
    <r>
      <rPr>
        <b/>
        <vertAlign val="superscript"/>
        <sz val="8"/>
        <color indexed="8"/>
        <rFont val="Arial"/>
        <family val="2"/>
      </rPr>
      <t>3</t>
    </r>
  </si>
  <si>
    <t>Costos Totales por Agotamiento y Degradación Ambiental (CTADA)</t>
  </si>
  <si>
    <r>
      <t xml:space="preserve">Producto Interno Bruto </t>
    </r>
    <r>
      <rPr>
        <vertAlign val="subscript"/>
        <sz val="8"/>
        <color indexed="8"/>
        <rFont val="Arial"/>
        <family val="2"/>
      </rPr>
      <t>pm</t>
    </r>
    <r>
      <rPr>
        <vertAlign val="superscript"/>
        <sz val="8"/>
        <color indexed="8"/>
        <rFont val="Arial"/>
        <family val="2"/>
      </rPr>
      <t>4</t>
    </r>
  </si>
  <si>
    <t>11 504 076</t>
  </si>
  <si>
    <t>12 353 845</t>
  </si>
  <si>
    <t>12 162 763</t>
  </si>
  <si>
    <t>13 366 377</t>
  </si>
  <si>
    <t>14 665 576</t>
  </si>
  <si>
    <t>15 817 755</t>
  </si>
  <si>
    <t>16 277 187</t>
  </si>
  <si>
    <t>17 471 467</t>
  </si>
  <si>
    <t>18 536 531</t>
  </si>
  <si>
    <t>20 099 594</t>
  </si>
  <si>
    <r>
      <t>Consumo de Capital Fijo</t>
    </r>
    <r>
      <rPr>
        <vertAlign val="superscript"/>
        <sz val="8"/>
        <color indexed="8"/>
        <rFont val="Arial"/>
        <family val="2"/>
      </rPr>
      <t>5</t>
    </r>
  </si>
  <si>
    <t>1 652 528</t>
  </si>
  <si>
    <t>1 833 761</t>
  </si>
  <si>
    <t>2 014 999</t>
  </si>
  <si>
    <t>2 113 148</t>
  </si>
  <si>
    <t>2 295 948</t>
  </si>
  <si>
    <t>2 508 861</t>
  </si>
  <si>
    <t>2 567 230</t>
  </si>
  <si>
    <t>2 719 083</t>
  </si>
  <si>
    <t>3 037 685</t>
  </si>
  <si>
    <t>3 421 775</t>
  </si>
  <si>
    <t>Producto Interno Neto</t>
  </si>
  <si>
    <t>9 851 547</t>
  </si>
  <si>
    <t>10 520 085</t>
  </si>
  <si>
    <t>10 147 764</t>
  </si>
  <si>
    <t>11 253 229</t>
  </si>
  <si>
    <t>12 369 629</t>
  </si>
  <si>
    <t>13 308 894</t>
  </si>
  <si>
    <t>13 709 957</t>
  </si>
  <si>
    <t>14 752 384</t>
  </si>
  <si>
    <t>15 498 847</t>
  </si>
  <si>
    <t>16 677 819</t>
  </si>
  <si>
    <r>
      <t>Producto Interno Neto Ecológico</t>
    </r>
    <r>
      <rPr>
        <vertAlign val="superscript"/>
        <sz val="8"/>
        <color indexed="8"/>
        <rFont val="Arial"/>
        <family val="2"/>
      </rPr>
      <t>6</t>
    </r>
  </si>
  <si>
    <t>9 195 480</t>
  </si>
  <si>
    <t>9 770 610</t>
  </si>
  <si>
    <t>9 388 754</t>
  </si>
  <si>
    <t>10 448 423</t>
  </si>
  <si>
    <t>11 541 925</t>
  </si>
  <si>
    <t>12 395 373</t>
  </si>
  <si>
    <t>12 769 277</t>
  </si>
  <si>
    <t>13 917 284</t>
  </si>
  <si>
    <t>14 659 830</t>
  </si>
  <si>
    <t>15 756 005</t>
  </si>
  <si>
    <r>
      <t>Gastos de Protección Ambiental</t>
    </r>
    <r>
      <rPr>
        <vertAlign val="superscript"/>
        <sz val="8"/>
        <color indexed="8"/>
        <rFont val="Arial"/>
        <family val="2"/>
      </rPr>
      <t>7</t>
    </r>
  </si>
  <si>
    <t>76 017</t>
  </si>
  <si>
    <t>90 809</t>
  </si>
  <si>
    <t>98 531</t>
  </si>
  <si>
    <t>107 999</t>
  </si>
  <si>
    <t>129 631</t>
  </si>
  <si>
    <t>126 029</t>
  </si>
  <si>
    <t>117 224</t>
  </si>
  <si>
    <t>118 654</t>
  </si>
  <si>
    <t>112 389</t>
  </si>
  <si>
    <t>130 770</t>
  </si>
  <si>
    <r>
      <rPr>
        <vertAlign val="superscript"/>
        <sz val="7"/>
        <rFont val="Arial"/>
        <family val="2"/>
      </rPr>
      <t>1</t>
    </r>
    <r>
      <rPr>
        <sz val="7"/>
        <rFont val="Arial"/>
        <family val="2"/>
      </rPr>
      <t>Las Cuentas Económicas y Ecológicas de México son una cuenta satélite del Sistema de Cuentas Nacionales que proporciona una descripción de los procesos económicos y del aparato productivo. Su principal característica es, en términos generales, que incorpora a los recursos naturales y al medio ambiente como activos económicos y ambientales producidos y no producidos, a través de cuantificar en pesos corrientes su agotamiento y degradación.</t>
    </r>
  </si>
  <si>
    <r>
      <rPr>
        <vertAlign val="superscript"/>
        <sz val="7"/>
        <rFont val="Arial"/>
        <family val="2"/>
      </rPr>
      <t>2</t>
    </r>
    <r>
      <rPr>
        <sz val="7"/>
        <rFont val="Arial"/>
        <family val="2"/>
      </rPr>
      <t>Costos por Agotamiento: costos mínimos en los que tendría que incurrir la sociedad para compensar al medio ambiente por la disminución y pérdida de los recursos naturales, resultado de su empleo en los procesos productivos.</t>
    </r>
  </si>
  <si>
    <r>
      <rPr>
        <vertAlign val="superscript"/>
        <sz val="7"/>
        <rFont val="Arial"/>
        <family val="2"/>
      </rPr>
      <t>3</t>
    </r>
    <r>
      <rPr>
        <sz val="7"/>
        <rFont val="Arial"/>
        <family val="2"/>
      </rPr>
      <t>Costos por Degradación: costos mínimos en los que tendría que incurrir la sociedad en su conjunto para remediar o prevenir el deterioro de la calidad del ambiente, producto de las actividades económicas.</t>
    </r>
  </si>
  <si>
    <r>
      <rPr>
        <vertAlign val="superscript"/>
        <sz val="7"/>
        <rFont val="Arial"/>
        <family val="2"/>
      </rPr>
      <t>4</t>
    </r>
    <r>
      <rPr>
        <sz val="7"/>
        <rFont val="Arial"/>
        <family val="2"/>
      </rPr>
      <t xml:space="preserve">Producto Interno Bruto </t>
    </r>
    <r>
      <rPr>
        <vertAlign val="subscript"/>
        <sz val="7"/>
        <rFont val="Arial"/>
        <family val="2"/>
      </rPr>
      <t>pm</t>
    </r>
    <r>
      <rPr>
        <sz val="7"/>
        <rFont val="Arial"/>
        <family val="2"/>
      </rPr>
      <t>: suma de los valores agregados brutos a precios básicos de todos los productores residentes, más todos los impuestos, menos los subsidios sobre los productos.</t>
    </r>
  </si>
  <si>
    <r>
      <rPr>
        <vertAlign val="superscript"/>
        <sz val="7"/>
        <rFont val="Arial"/>
        <family val="2"/>
      </rPr>
      <t>5</t>
    </r>
    <r>
      <rPr>
        <sz val="7"/>
        <rFont val="Arial"/>
        <family val="2"/>
      </rPr>
      <t>Consumo de capital fijo: es la depreciación causada por el deterioro físico, antigüedad, desuso o daño normal del valor corriente de los activos fijos que posee y utiliza un productor.</t>
    </r>
  </si>
  <si>
    <r>
      <rPr>
        <vertAlign val="superscript"/>
        <sz val="7"/>
        <rFont val="Arial"/>
        <family val="2"/>
      </rPr>
      <t>6</t>
    </r>
    <r>
      <rPr>
        <sz val="7"/>
        <rFont val="Arial"/>
        <family val="2"/>
      </rPr>
      <t>Producto Interno Neto Ecológico: es el PIB menos el consumo de capital fijo (Producto Interno Neto, PIN) menos los costos de degradación y agotamiento ambiental.</t>
    </r>
  </si>
  <si>
    <r>
      <rPr>
        <vertAlign val="superscript"/>
        <sz val="7"/>
        <rFont val="Arial"/>
        <family val="2"/>
      </rPr>
      <t>7</t>
    </r>
    <r>
      <rPr>
        <sz val="7"/>
        <rFont val="Arial"/>
        <family val="2"/>
      </rPr>
      <t>Gastos de Protección Ambiental: son los gastos que realizan los agentes económicos (Gobierno Federal, Estatal y Municipal, así como los Hogares) para prevenir, controlar o disminuir el daño ambiental generado por las actividades de producción, distribución y consumo.</t>
    </r>
  </si>
  <si>
    <r>
      <rPr>
        <vertAlign val="superscript"/>
        <sz val="7"/>
        <rFont val="Arial"/>
        <family val="2"/>
      </rPr>
      <t>P</t>
    </r>
    <r>
      <rPr>
        <sz val="7"/>
        <rFont val="Arial"/>
        <family val="2"/>
      </rPr>
      <t xml:space="preserve"> Preliminar.</t>
    </r>
  </si>
  <si>
    <r>
      <rPr>
        <b/>
        <sz val="7"/>
        <rFont val="Arial"/>
        <family val="2"/>
      </rPr>
      <t>Fuente:</t>
    </r>
    <r>
      <rPr>
        <sz val="7"/>
        <rFont val="Arial"/>
        <family val="2"/>
      </rPr>
      <t xml:space="preserve">
INEGI, Instituto Nacional de Estadística y Geografía, PIB y Cuentas Nacionales, Cuentas económicas y ecológicas, consultado en 
http://www.inegi.org.mx/est/contenidos/proyectos/cn/ee/default.aspx, 16-11-2017.</t>
    </r>
  </si>
  <si>
    <r>
      <rPr>
        <b/>
        <sz val="7"/>
        <rFont val="Arial"/>
        <family val="2"/>
      </rPr>
      <t>Nota:</t>
    </r>
    <r>
      <rPr>
        <sz val="7"/>
        <rFont val="Arial"/>
        <family val="2"/>
      </rPr>
      <t xml:space="preserve">
Existe información adicional (sobre oferta y demanda de bienes y servicios ajustados ambientalmente, sobre costos por agotamiento y costos por degradación dentro de cada sector económico, entre otros rubros) en la base de datos estadísticos del Sistema Nacional de Información Ambiental y de Recursos Naturales, disponible en el portal de Internet de la SEMARNAT:  https://www.gob.mx/semarnat/acciones-y-programas/sistema-nacional-de-informacion-ambiental-y-de-recursos-naturales.</t>
    </r>
  </si>
  <si>
    <t>57. Cuentas Ecológicas y Económicas de México (2007-2016), año base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</si>
</sst>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quot;$&quot;#,##0"/>
    <numFmt numFmtId="44" formatCode="_-&quot;$&quot;* #,##0.00_-;\-&quot;$&quot;* #,##0.00_-;_-&quot;$&quot;* &quot;-&quot;??_-;_-@_-"/>
    <numFmt numFmtId="43" formatCode="_-* #,##0.00_-;\-* #,##0.00_-;_-* &quot;-&quot;??_-;_-@_-"/>
    <numFmt numFmtId="164" formatCode="0.000"/>
    <numFmt numFmtId="165" formatCode="0.0"/>
    <numFmt numFmtId="166" formatCode="[h]:mm"/>
    <numFmt numFmtId="167" formatCode="#,##0.0"/>
    <numFmt numFmtId="168" formatCode="#,##0.0000"/>
    <numFmt numFmtId="169" formatCode="[$-80A]d&quot; de &quot;mmmm&quot; de &quot;yyyy;@"/>
    <numFmt numFmtId="170" formatCode="_-[$€-2]* #,##0.00_-;\-[$€-2]* #,##0.00_-;_-[$€-2]* &quot;-&quot;??_-"/>
    <numFmt numFmtId="171" formatCode="0.0000"/>
    <numFmt numFmtId="172" formatCode="_(* #,##0.00_);_(* \(#,##0.00\);_(* &quot;-&quot;??_);_(@_)"/>
    <numFmt numFmtId="173" formatCode="###,##0"/>
    <numFmt numFmtId="174" formatCode="###,##0.0"/>
    <numFmt numFmtId="175" formatCode="###,##0.00"/>
    <numFmt numFmtId="176" formatCode="#\,##0.00"/>
    <numFmt numFmtId="177" formatCode="&quot;$&quot;#.00"/>
    <numFmt numFmtId="178" formatCode="m\o\n\th\ d\,\ \y\y\y\y"/>
    <numFmt numFmtId="179" formatCode="#.00"/>
    <numFmt numFmtId="180" formatCode="#."/>
    <numFmt numFmtId="181" formatCode="#,##0;[Red]\(#,##0\)"/>
    <numFmt numFmtId="182" formatCode="_-* #,##0_-;\-* #,##0_-;_-* &quot;-&quot;??_-;_-@_-"/>
    <numFmt numFmtId="183" formatCode="&quot;$&quot;#,##0\ ;\(&quot;$&quot;#,##0\)"/>
    <numFmt numFmtId="184" formatCode="General_)"/>
    <numFmt numFmtId="185" formatCode="#\ \ ###\ \ ##0;\(#\ \ ###\ \ ##0\)"/>
    <numFmt numFmtId="186" formatCode="##0.0;\(##0.0\)"/>
    <numFmt numFmtId="187" formatCode="%#.00"/>
    <numFmt numFmtId="188" formatCode="&quot;$&quot;#,##0.00"/>
    <numFmt numFmtId="189" formatCode="#,##0.000"/>
    <numFmt numFmtId="190" formatCode="##,##0"/>
  </numFmts>
  <fonts count="140">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font>
    <font>
      <b/>
      <sz val="9"/>
      <name val="Calibri"/>
      <family val="2"/>
      <scheme val="minor"/>
    </font>
    <font>
      <b/>
      <sz val="8"/>
      <color rgb="FFFFFFFF"/>
      <name val="Arial"/>
      <family val="2"/>
    </font>
    <font>
      <sz val="8"/>
      <color rgb="FF000000"/>
      <name val="Arial"/>
      <family val="2"/>
    </font>
    <font>
      <b/>
      <sz val="7"/>
      <color rgb="FF000000"/>
      <name val="Arial"/>
      <family val="2"/>
    </font>
    <font>
      <sz val="7"/>
      <color theme="1"/>
      <name val="Calibri"/>
      <family val="2"/>
      <scheme val="minor"/>
    </font>
    <font>
      <sz val="7"/>
      <color rgb="FF000000"/>
      <name val="Arial"/>
      <family val="2"/>
    </font>
    <font>
      <b/>
      <vertAlign val="superscript"/>
      <sz val="11"/>
      <name val="Calibri"/>
      <family val="2"/>
    </font>
    <font>
      <sz val="7"/>
      <name val="Arial"/>
      <family val="2"/>
    </font>
    <font>
      <vertAlign val="superscript"/>
      <sz val="7"/>
      <name val="Arial"/>
      <family val="2"/>
    </font>
    <font>
      <i/>
      <sz val="9"/>
      <color theme="1"/>
      <name val="Calibri"/>
      <family val="2"/>
      <scheme val="minor"/>
    </font>
    <font>
      <vertAlign val="superscript"/>
      <sz val="7"/>
      <color indexed="8"/>
      <name val="Arial"/>
      <family val="2"/>
    </font>
    <font>
      <sz val="7"/>
      <color indexed="8"/>
      <name val="Arial"/>
      <family val="2"/>
    </font>
    <font>
      <b/>
      <sz val="7"/>
      <color indexed="8"/>
      <name val="Arial"/>
      <family val="2"/>
    </font>
    <font>
      <b/>
      <vertAlign val="superscript"/>
      <sz val="8"/>
      <color indexed="9"/>
      <name val="Arial"/>
      <family val="2"/>
    </font>
    <font>
      <sz val="8"/>
      <name val="Arial"/>
      <family val="2"/>
    </font>
    <font>
      <b/>
      <sz val="9"/>
      <color rgb="FFFFFFFF"/>
      <name val="Arial"/>
      <family val="2"/>
    </font>
    <font>
      <sz val="7"/>
      <color indexed="8"/>
      <name val="Calibri"/>
      <family val="2"/>
    </font>
    <font>
      <b/>
      <sz val="9"/>
      <name val="Calibri"/>
      <family val="2"/>
    </font>
    <font>
      <b/>
      <sz val="8"/>
      <color indexed="9"/>
      <name val="Arial"/>
      <family val="2"/>
    </font>
    <font>
      <sz val="8"/>
      <color indexed="8"/>
      <name val="Arial"/>
      <family val="2"/>
    </font>
    <font>
      <b/>
      <sz val="11"/>
      <name val="Calibri"/>
      <family val="2"/>
      <scheme val="minor"/>
    </font>
    <font>
      <b/>
      <sz val="8"/>
      <color theme="0"/>
      <name val="Arial"/>
      <family val="2"/>
    </font>
    <font>
      <sz val="10"/>
      <color indexed="8"/>
      <name val="Arial"/>
      <family val="2"/>
    </font>
    <font>
      <b/>
      <sz val="7"/>
      <name val="Arial"/>
      <family val="2"/>
    </font>
    <font>
      <i/>
      <sz val="9"/>
      <name val="Calibri"/>
      <family val="2"/>
      <scheme val="minor"/>
    </font>
    <font>
      <b/>
      <vertAlign val="superscript"/>
      <sz val="10"/>
      <name val="Arial Narrow"/>
      <family val="2"/>
    </font>
    <font>
      <b/>
      <sz val="10"/>
      <name val="Arial Narrow"/>
      <family val="2"/>
    </font>
    <font>
      <b/>
      <sz val="9"/>
      <color theme="1"/>
      <name val="Calibri"/>
      <family val="2"/>
      <scheme val="minor"/>
    </font>
    <font>
      <sz val="8"/>
      <color theme="1"/>
      <name val="Arial"/>
      <family val="2"/>
    </font>
    <font>
      <sz val="7"/>
      <name val="Arial Narrow"/>
      <family val="2"/>
    </font>
    <font>
      <i/>
      <sz val="7"/>
      <name val="Arial"/>
      <family val="2"/>
    </font>
    <font>
      <b/>
      <sz val="7"/>
      <name val="Arial Narrow"/>
      <family val="2"/>
    </font>
    <font>
      <sz val="7"/>
      <color indexed="55"/>
      <name val="Arial"/>
      <family val="2"/>
    </font>
    <font>
      <b/>
      <vertAlign val="superscript"/>
      <sz val="11"/>
      <color indexed="8"/>
      <name val="Calibri"/>
      <family val="2"/>
    </font>
    <font>
      <b/>
      <sz val="7"/>
      <color theme="1"/>
      <name val="Arial"/>
      <family val="2"/>
    </font>
    <font>
      <sz val="7"/>
      <color theme="1"/>
      <name val="Arial"/>
      <family val="2"/>
    </font>
    <font>
      <b/>
      <vertAlign val="subscript"/>
      <sz val="11"/>
      <name val="Calibri"/>
      <family val="2"/>
    </font>
    <font>
      <sz val="7"/>
      <name val="Calibri"/>
      <family val="2"/>
      <scheme val="minor"/>
    </font>
    <font>
      <i/>
      <sz val="7"/>
      <color rgb="FF000000"/>
      <name val="Arial"/>
      <family val="2"/>
    </font>
    <font>
      <vertAlign val="subscript"/>
      <sz val="7"/>
      <color indexed="8"/>
      <name val="Arial"/>
      <family val="2"/>
    </font>
    <font>
      <i/>
      <sz val="7"/>
      <color indexed="8"/>
      <name val="Calibri"/>
      <family val="2"/>
    </font>
    <font>
      <vertAlign val="subscript"/>
      <sz val="7"/>
      <color indexed="8"/>
      <name val="Calibri"/>
      <family val="2"/>
    </font>
    <font>
      <i/>
      <sz val="7"/>
      <color indexed="8"/>
      <name val="Arial"/>
      <family val="2"/>
    </font>
    <font>
      <vertAlign val="superscript"/>
      <sz val="7"/>
      <name val="Calibri"/>
      <family val="2"/>
    </font>
    <font>
      <sz val="7"/>
      <name val="Calibri"/>
      <family val="2"/>
    </font>
    <font>
      <b/>
      <sz val="11"/>
      <color theme="1"/>
      <name val="Calibri"/>
      <family val="2"/>
    </font>
    <font>
      <u/>
      <sz val="11"/>
      <color theme="10"/>
      <name val="Calibri"/>
      <family val="2"/>
      <scheme val="minor"/>
    </font>
    <font>
      <b/>
      <vertAlign val="superscript"/>
      <sz val="11"/>
      <name val="Calibri"/>
      <family val="2"/>
      <scheme val="minor"/>
    </font>
    <font>
      <vertAlign val="superscript"/>
      <sz val="7"/>
      <color rgb="FF000000"/>
      <name val="Arial"/>
      <family val="2"/>
    </font>
    <font>
      <i/>
      <sz val="9"/>
      <name val="Calibri"/>
      <family val="2"/>
    </font>
    <font>
      <b/>
      <vertAlign val="superscript"/>
      <sz val="8"/>
      <color rgb="FFFFFFFF"/>
      <name val="Arial"/>
      <family val="2"/>
    </font>
    <font>
      <vertAlign val="superscript"/>
      <sz val="7"/>
      <name val="Calibri"/>
      <family val="2"/>
      <scheme val="minor"/>
    </font>
    <font>
      <b/>
      <sz val="11"/>
      <color theme="0" tint="-0.249977111117893"/>
      <name val="Calibri"/>
      <family val="2"/>
    </font>
    <font>
      <b/>
      <vertAlign val="superscript"/>
      <sz val="11"/>
      <color theme="1"/>
      <name val="Calibri"/>
      <family val="2"/>
    </font>
    <font>
      <sz val="11"/>
      <color theme="1"/>
      <name val="Calibri"/>
      <family val="2"/>
      <scheme val="minor"/>
    </font>
    <font>
      <sz val="10"/>
      <name val="Arial"/>
      <family val="2"/>
    </font>
    <font>
      <sz val="11"/>
      <color indexed="8"/>
      <name val="Calibri"/>
      <family val="2"/>
    </font>
    <font>
      <sz val="10"/>
      <color indexed="10"/>
      <name val="Arial"/>
      <family val="2"/>
    </font>
    <font>
      <sz val="8"/>
      <color indexed="24"/>
      <name val="Arial"/>
      <family val="2"/>
    </font>
    <font>
      <b/>
      <sz val="10"/>
      <name val="Arial"/>
      <family val="2"/>
    </font>
    <font>
      <b/>
      <sz val="8"/>
      <color indexed="24"/>
      <name val="Arial"/>
      <family val="2"/>
    </font>
    <font>
      <sz val="1"/>
      <color indexed="8"/>
      <name val="Courier"/>
      <family val="3"/>
    </font>
    <font>
      <b/>
      <sz val="13"/>
      <name val="Arial"/>
      <family val="2"/>
    </font>
    <font>
      <i/>
      <sz val="11"/>
      <color indexed="8"/>
      <name val="Palatino Linotype"/>
      <family val="1"/>
    </font>
    <font>
      <sz val="8.5"/>
      <name val="LinePrinter"/>
    </font>
    <font>
      <b/>
      <sz val="1"/>
      <color indexed="8"/>
      <name val="Courier"/>
      <family val="3"/>
    </font>
    <font>
      <u/>
      <sz val="10"/>
      <color indexed="12"/>
      <name val="MS Sans"/>
    </font>
    <font>
      <sz val="2"/>
      <name val="Arial"/>
      <family val="2"/>
    </font>
    <font>
      <sz val="12"/>
      <name val="Helv"/>
    </font>
    <font>
      <sz val="10"/>
      <name val="Times New Roman"/>
      <family val="1"/>
    </font>
    <font>
      <sz val="11"/>
      <color indexed="8"/>
      <name val="Arial"/>
      <family val="2"/>
    </font>
    <font>
      <sz val="9"/>
      <name val="Arial"/>
      <family val="2"/>
    </font>
    <font>
      <sz val="5"/>
      <name val="Arial"/>
      <family val="2"/>
    </font>
    <font>
      <b/>
      <sz val="9"/>
      <name val="Arial"/>
      <family val="2"/>
    </font>
    <font>
      <u/>
      <sz val="11"/>
      <color theme="10"/>
      <name val="Calibri"/>
      <family val="2"/>
    </font>
    <font>
      <b/>
      <sz val="9"/>
      <name val="Arial Narrow"/>
      <family val="2"/>
    </font>
    <font>
      <sz val="9"/>
      <name val="Arial Narrow"/>
      <family val="2"/>
    </font>
    <font>
      <b/>
      <sz val="9"/>
      <color indexed="8"/>
      <name val="Arial Narrow"/>
      <family val="2"/>
    </font>
    <font>
      <sz val="9"/>
      <color rgb="FFFF0000"/>
      <name val="Arial Narrow"/>
      <family val="2"/>
    </font>
    <font>
      <sz val="10"/>
      <color theme="1"/>
      <name val="Arial"/>
      <family val="2"/>
    </font>
    <font>
      <b/>
      <sz val="9"/>
      <color rgb="FFFF0000"/>
      <name val="Arial Narrow"/>
      <family val="2"/>
    </font>
    <font>
      <sz val="11"/>
      <name val="Calibri"/>
      <family val="2"/>
      <scheme val="minor"/>
    </font>
    <font>
      <vertAlign val="superscript"/>
      <sz val="11"/>
      <color theme="1"/>
      <name val="Calibri"/>
      <family val="2"/>
      <scheme val="minor"/>
    </font>
    <font>
      <vertAlign val="superscript"/>
      <sz val="11"/>
      <name val="Calibri"/>
      <family val="2"/>
      <scheme val="minor"/>
    </font>
    <font>
      <vertAlign val="superscript"/>
      <sz val="8"/>
      <name val="Arial"/>
      <family val="2"/>
    </font>
    <font>
      <b/>
      <vertAlign val="subscript"/>
      <sz val="8"/>
      <color indexed="9"/>
      <name val="Arial"/>
      <family val="2"/>
    </font>
    <font>
      <b/>
      <sz val="8"/>
      <color theme="0" tint="-4.9989318521683403E-2"/>
      <name val="Arial"/>
      <family val="2"/>
    </font>
    <font>
      <vertAlign val="subscript"/>
      <sz val="8"/>
      <color theme="0" tint="-4.9989318521683403E-2"/>
      <name val="Arial"/>
      <family val="2"/>
    </font>
    <font>
      <sz val="8"/>
      <color theme="0" tint="-4.9989318521683403E-2"/>
      <name val="Arial"/>
      <family val="2"/>
    </font>
    <font>
      <b/>
      <vertAlign val="subscript"/>
      <sz val="9"/>
      <color theme="1"/>
      <name val="Calibri"/>
      <family val="2"/>
      <scheme val="minor"/>
    </font>
    <font>
      <i/>
      <sz val="9"/>
      <name val="Arial"/>
      <family val="2"/>
    </font>
    <font>
      <i/>
      <sz val="8"/>
      <name val="Arial"/>
      <family val="2"/>
    </font>
    <font>
      <i/>
      <vertAlign val="superscript"/>
      <sz val="9"/>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7"/>
      <color rgb="FF000000"/>
      <name val="Arial Narrow"/>
      <family val="2"/>
    </font>
    <font>
      <sz val="8"/>
      <color indexed="8"/>
      <name val="Arial Narrow"/>
      <family val="2"/>
    </font>
    <font>
      <u/>
      <sz val="11"/>
      <color rgb="FF0066AA"/>
      <name val="Calibri"/>
      <family val="2"/>
      <scheme val="minor"/>
    </font>
    <font>
      <u/>
      <sz val="11"/>
      <color rgb="FF004488"/>
      <name val="Calibri"/>
      <family val="2"/>
      <scheme val="minor"/>
    </font>
    <font>
      <vertAlign val="superscript"/>
      <sz val="8"/>
      <color rgb="FF000000"/>
      <name val="Arial Narrow"/>
      <family val="2"/>
    </font>
    <font>
      <vertAlign val="subscript"/>
      <sz val="8"/>
      <name val="Arial"/>
      <family val="2"/>
    </font>
    <font>
      <b/>
      <vertAlign val="superscript"/>
      <sz val="10"/>
      <color rgb="FF808080"/>
      <name val="Arial"/>
      <family val="2"/>
    </font>
    <font>
      <b/>
      <sz val="11"/>
      <color rgb="FFFF0000"/>
      <name val="Calibri"/>
      <family val="2"/>
      <scheme val="minor"/>
    </font>
    <font>
      <b/>
      <vertAlign val="superscript"/>
      <sz val="9"/>
      <name val="Calibri"/>
      <family val="2"/>
      <scheme val="minor"/>
    </font>
    <font>
      <b/>
      <sz val="8"/>
      <name val="Arial"/>
      <family val="2"/>
    </font>
    <font>
      <b/>
      <vertAlign val="subscript"/>
      <sz val="8"/>
      <color rgb="FFFFFFFF"/>
      <name val="Arial"/>
      <family val="2"/>
    </font>
    <font>
      <vertAlign val="superscript"/>
      <sz val="8"/>
      <color rgb="FF000000"/>
      <name val="Arial"/>
      <family val="2"/>
    </font>
    <font>
      <b/>
      <sz val="7"/>
      <name val="Calibri"/>
      <family val="2"/>
    </font>
    <font>
      <sz val="7.5"/>
      <name val="Arial"/>
      <family val="2"/>
    </font>
    <font>
      <b/>
      <vertAlign val="superscript"/>
      <sz val="8"/>
      <color theme="0"/>
      <name val="Arial"/>
      <family val="2"/>
    </font>
    <font>
      <b/>
      <vertAlign val="subscript"/>
      <sz val="11"/>
      <name val="Calibri"/>
      <family val="2"/>
      <scheme val="minor"/>
    </font>
    <font>
      <b/>
      <sz val="12"/>
      <color rgb="FFD8004B"/>
      <name val="Calibri"/>
      <family val="2"/>
      <scheme val="minor"/>
    </font>
    <font>
      <u/>
      <sz val="10"/>
      <color theme="10"/>
      <name val="Calibri"/>
      <family val="2"/>
      <scheme val="minor"/>
    </font>
    <font>
      <b/>
      <sz val="12"/>
      <color rgb="FF006C26"/>
      <name val="Calibri"/>
      <family val="2"/>
      <scheme val="minor"/>
    </font>
    <font>
      <b/>
      <sz val="12"/>
      <color rgb="FFA3271E"/>
      <name val="Calibri"/>
      <family val="2"/>
      <scheme val="minor"/>
    </font>
    <font>
      <b/>
      <sz val="12"/>
      <color rgb="FFED7B0C"/>
      <name val="Calibri"/>
      <family val="2"/>
      <scheme val="minor"/>
    </font>
    <font>
      <sz val="10"/>
      <color theme="1"/>
      <name val="Calibri"/>
      <family val="2"/>
      <scheme val="minor"/>
    </font>
    <font>
      <b/>
      <sz val="12"/>
      <color rgb="FF96BBD6"/>
      <name val="Calibri"/>
      <family val="2"/>
      <scheme val="minor"/>
    </font>
    <font>
      <b/>
      <sz val="12"/>
      <color rgb="FF004170"/>
      <name val="Calibri"/>
      <family val="2"/>
      <scheme val="minor"/>
    </font>
    <font>
      <b/>
      <sz val="12"/>
      <color rgb="FF5A3B93"/>
      <name val="Calibri"/>
      <family val="2"/>
      <scheme val="minor"/>
    </font>
    <font>
      <b/>
      <sz val="12"/>
      <color rgb="FFDC0C6D"/>
      <name val="Calibri"/>
      <family val="2"/>
      <scheme val="minor"/>
    </font>
    <font>
      <b/>
      <vertAlign val="superscript"/>
      <sz val="8"/>
      <color indexed="8"/>
      <name val="Arial"/>
      <family val="2"/>
    </font>
    <font>
      <vertAlign val="subscript"/>
      <sz val="8"/>
      <color indexed="8"/>
      <name val="Arial"/>
      <family val="2"/>
    </font>
    <font>
      <vertAlign val="superscript"/>
      <sz val="8"/>
      <color indexed="8"/>
      <name val="Arial"/>
      <family val="2"/>
    </font>
    <font>
      <vertAlign val="subscript"/>
      <sz val="7"/>
      <name val="Arial"/>
      <family val="2"/>
    </font>
  </fonts>
  <fills count="47">
    <fill>
      <patternFill patternType="none"/>
    </fill>
    <fill>
      <patternFill patternType="gray125"/>
    </fill>
    <fill>
      <patternFill patternType="solid">
        <fgColor rgb="FF808080"/>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0" tint="-0.499984740745262"/>
        <bgColor indexed="64"/>
      </patternFill>
    </fill>
    <fill>
      <patternFill patternType="solid">
        <fgColor rgb="FFDEDEDE"/>
        <bgColor indexed="64"/>
      </patternFill>
    </fill>
    <fill>
      <patternFill patternType="solid">
        <fgColor rgb="FFEAEAEA"/>
        <bgColor indexed="64"/>
      </patternFill>
    </fill>
    <fill>
      <patternFill patternType="solid">
        <fgColor rgb="FF808080"/>
        <bgColor rgb="FF000000"/>
      </patternFill>
    </fill>
    <fill>
      <patternFill patternType="solid">
        <fgColor rgb="FFFFFFFF"/>
        <bgColor rgb="FF000000"/>
      </patternFill>
    </fill>
    <fill>
      <patternFill patternType="solid">
        <fgColor rgb="FFFFFF0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tint="-4.9989318521683403E-2"/>
        <bgColor rgb="FF000000"/>
      </patternFill>
    </fill>
  </fills>
  <borders count="8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ck">
        <color rgb="FFFFFFFF"/>
      </left>
      <right/>
      <top style="medium">
        <color indexed="64"/>
      </top>
      <bottom/>
      <diagonal/>
    </border>
    <border>
      <left style="thick">
        <color rgb="FFFFFFFF"/>
      </left>
      <right/>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rgb="FF000000"/>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theme="0" tint="-0.499984740745262"/>
      </left>
      <right style="medium">
        <color theme="0" tint="-0.499984740745262"/>
      </right>
      <top/>
      <bottom/>
      <diagonal/>
    </border>
    <border>
      <left/>
      <right style="thin">
        <color indexed="64"/>
      </right>
      <top style="thin">
        <color indexed="64"/>
      </top>
      <bottom/>
      <diagonal/>
    </border>
    <border>
      <left style="thin">
        <color auto="1"/>
      </left>
      <right/>
      <top style="medium">
        <color auto="1"/>
      </top>
      <bottom/>
      <diagonal/>
    </border>
    <border>
      <left/>
      <right style="medium">
        <color indexed="64"/>
      </right>
      <top/>
      <bottom style="medium">
        <color auto="1"/>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s>
  <cellStyleXfs count="2533">
    <xf numFmtId="0" fontId="0" fillId="0" borderId="0"/>
    <xf numFmtId="0" fontId="26" fillId="0" borderId="0"/>
    <xf numFmtId="0" fontId="50" fillId="0" borderId="0" applyNumberFormat="0" applyFill="0" applyBorder="0" applyAlignment="0" applyProtection="0"/>
    <xf numFmtId="5" fontId="60" fillId="0" borderId="0" applyFont="0" applyFill="0" applyBorder="0" applyAlignment="0" applyProtection="0"/>
    <xf numFmtId="5" fontId="60" fillId="0" borderId="0" applyFont="0" applyFill="0" applyBorder="0" applyAlignment="0" applyProtection="0"/>
    <xf numFmtId="5" fontId="58" fillId="0" borderId="0" applyFont="0" applyFill="0" applyBorder="0" applyAlignment="0" applyProtection="0"/>
    <xf numFmtId="5" fontId="60" fillId="0" borderId="0" applyFont="0" applyFill="0" applyBorder="0" applyAlignment="0" applyProtection="0"/>
    <xf numFmtId="5" fontId="58"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60" fillId="0" borderId="0" applyFont="0" applyFill="0" applyBorder="0" applyAlignment="0" applyProtection="0"/>
    <xf numFmtId="5" fontId="60" fillId="0" borderId="0" applyFont="0" applyFill="0" applyBorder="0" applyAlignment="0" applyProtection="0"/>
    <xf numFmtId="5" fontId="58" fillId="0" borderId="0" applyFont="0" applyFill="0" applyBorder="0" applyAlignment="0" applyProtection="0"/>
    <xf numFmtId="5" fontId="60" fillId="0" borderId="0" applyFont="0" applyFill="0" applyBorder="0" applyAlignment="0" applyProtection="0"/>
    <xf numFmtId="5" fontId="60" fillId="0" borderId="0" applyFont="0" applyFill="0" applyBorder="0" applyAlignment="0" applyProtection="0"/>
    <xf numFmtId="5" fontId="58" fillId="0" borderId="0" applyFont="0" applyFill="0" applyBorder="0" applyAlignment="0" applyProtection="0"/>
    <xf numFmtId="5" fontId="60" fillId="0" borderId="0" applyFont="0" applyFill="0" applyBorder="0" applyAlignment="0" applyProtection="0"/>
    <xf numFmtId="5" fontId="60" fillId="0" borderId="0" applyFont="0" applyFill="0" applyBorder="0" applyAlignment="0" applyProtection="0"/>
    <xf numFmtId="5" fontId="60" fillId="0" borderId="0" applyFont="0" applyFill="0" applyBorder="0" applyAlignment="0" applyProtection="0"/>
    <xf numFmtId="5" fontId="60" fillId="0" borderId="0" applyFont="0" applyFill="0" applyBorder="0" applyAlignment="0" applyProtection="0"/>
    <xf numFmtId="5" fontId="60" fillId="0" borderId="0" applyFont="0" applyFill="0" applyBorder="0" applyAlignment="0" applyProtection="0"/>
    <xf numFmtId="5" fontId="58" fillId="0" borderId="0" applyFont="0" applyFill="0" applyBorder="0" applyAlignment="0" applyProtection="0"/>
    <xf numFmtId="5" fontId="60" fillId="0" borderId="0" applyFont="0" applyFill="0" applyBorder="0" applyAlignment="0" applyProtection="0"/>
    <xf numFmtId="5" fontId="58" fillId="0" borderId="0" applyFont="0" applyFill="0" applyBorder="0" applyAlignment="0" applyProtection="0"/>
    <xf numFmtId="5" fontId="60" fillId="0" borderId="0" applyFont="0" applyFill="0" applyBorder="0" applyAlignment="0" applyProtection="0"/>
    <xf numFmtId="5" fontId="60" fillId="0" borderId="0" applyFont="0" applyFill="0" applyBorder="0" applyAlignment="0" applyProtection="0"/>
    <xf numFmtId="5" fontId="60" fillId="0" borderId="0" applyFont="0" applyFill="0" applyBorder="0" applyAlignment="0" applyProtection="0"/>
    <xf numFmtId="5" fontId="58" fillId="0" borderId="0" applyFont="0" applyFill="0" applyBorder="0" applyAlignment="0" applyProtection="0"/>
    <xf numFmtId="0" fontId="59" fillId="0" borderId="0"/>
    <xf numFmtId="0" fontId="59" fillId="0" borderId="0"/>
    <xf numFmtId="169" fontId="58" fillId="0" borderId="0"/>
    <xf numFmtId="43" fontId="59" fillId="0" borderId="0" applyFont="0" applyFill="0" applyBorder="0" applyAlignment="0" applyProtection="0"/>
    <xf numFmtId="170" fontId="59" fillId="0" borderId="0" applyFont="0" applyFill="0" applyBorder="0" applyAlignment="0" applyProtection="0"/>
    <xf numFmtId="0" fontId="59" fillId="0" borderId="0"/>
    <xf numFmtId="0" fontId="59" fillId="0" borderId="0"/>
    <xf numFmtId="0" fontId="59" fillId="0" borderId="0" applyNumberFormat="0" applyFont="0" applyFill="0" applyBorder="0" applyAlignment="0" applyProtection="0"/>
    <xf numFmtId="0" fontId="61" fillId="0" borderId="0">
      <alignment vertical="top"/>
    </xf>
    <xf numFmtId="0" fontId="58" fillId="0" borderId="0"/>
    <xf numFmtId="173" fontId="11" fillId="0" borderId="0" applyFill="0" applyBorder="0" applyProtection="0">
      <alignment horizontal="right"/>
      <protection locked="0"/>
    </xf>
    <xf numFmtId="174" fontId="11" fillId="0" borderId="0" applyFill="0" applyBorder="0" applyProtection="0">
      <alignment horizontal="right"/>
    </xf>
    <xf numFmtId="175" fontId="11" fillId="0" borderId="0" applyFill="0" applyBorder="0" applyProtection="0">
      <alignment horizontal="right"/>
    </xf>
    <xf numFmtId="0" fontId="64"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Protection="0">
      <alignment horizontal="left" vertical="top"/>
    </xf>
    <xf numFmtId="176" fontId="65" fillId="0" borderId="0">
      <protection locked="0"/>
    </xf>
    <xf numFmtId="0" fontId="66" fillId="0" borderId="0" applyNumberFormat="0" applyFill="0" applyBorder="0" applyProtection="0">
      <alignment horizontal="right"/>
    </xf>
    <xf numFmtId="177" fontId="65" fillId="0" borderId="0">
      <protection locked="0"/>
    </xf>
    <xf numFmtId="178" fontId="65" fillId="0" borderId="0">
      <protection locked="0"/>
    </xf>
    <xf numFmtId="0" fontId="11" fillId="0" borderId="0" applyNumberFormat="0" applyFill="0" applyBorder="0" applyProtection="0">
      <alignment horizontal="left" vertical="top" wrapText="1"/>
    </xf>
    <xf numFmtId="0" fontId="11" fillId="0" borderId="0" applyNumberFormat="0" applyFill="0" applyBorder="0" applyProtection="0">
      <alignment horizontal="right" vertical="top"/>
    </xf>
    <xf numFmtId="0" fontId="11" fillId="0" borderId="0" applyNumberFormat="0" applyFill="0" applyBorder="0" applyProtection="0">
      <alignment horizontal="left" vertical="top"/>
    </xf>
    <xf numFmtId="49" fontId="67" fillId="0" borderId="63">
      <alignment wrapText="1"/>
    </xf>
    <xf numFmtId="0" fontId="11" fillId="0" borderId="0" applyNumberFormat="0" applyFill="0" applyBorder="0" applyProtection="0">
      <alignment horizontal="right" vertical="top"/>
    </xf>
    <xf numFmtId="0" fontId="68"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0" fontId="62" fillId="0" borderId="0" applyFont="0" applyFill="0" applyBorder="0" applyAlignment="0" applyProtection="0"/>
    <xf numFmtId="2" fontId="62" fillId="0" borderId="0" applyFont="0" applyFill="0" applyBorder="0" applyAlignment="0" applyProtection="0"/>
    <xf numFmtId="179" fontId="65" fillId="0" borderId="0">
      <protection locked="0"/>
    </xf>
    <xf numFmtId="180" fontId="69" fillId="0" borderId="0">
      <protection locked="0"/>
    </xf>
    <xf numFmtId="180" fontId="69" fillId="0" borderId="0">
      <protection locked="0"/>
    </xf>
    <xf numFmtId="0" fontId="70" fillId="0" borderId="0" applyNumberFormat="0" applyFill="0" applyBorder="0" applyAlignment="0" applyProtection="0">
      <alignment vertical="top"/>
      <protection locked="0"/>
    </xf>
    <xf numFmtId="0" fontId="71" fillId="0" borderId="19" applyNumberFormat="0" applyFill="0" applyAlignment="0" applyProtection="0">
      <alignment vertical="top"/>
      <protection locked="0"/>
    </xf>
    <xf numFmtId="0" fontId="71" fillId="0" borderId="27" applyNumberFormat="0" applyFill="0" applyAlignment="0" applyProtection="0">
      <alignment vertical="top"/>
      <protection locked="0"/>
    </xf>
    <xf numFmtId="0" fontId="71" fillId="0" borderId="0" applyNumberFormat="0" applyFill="0" applyAlignment="0" applyProtection="0"/>
    <xf numFmtId="39" fontId="59" fillId="0" borderId="0" applyFont="0" applyFill="0" applyBorder="0" applyAlignment="0" applyProtection="0"/>
    <xf numFmtId="172" fontId="58" fillId="0" borderId="0" applyFont="0" applyFill="0" applyBorder="0" applyAlignment="0" applyProtection="0"/>
    <xf numFmtId="172" fontId="59" fillId="0" borderId="0" applyFont="0" applyFill="0" applyBorder="0" applyAlignment="0" applyProtection="0"/>
    <xf numFmtId="172" fontId="58" fillId="0" borderId="0" applyFont="0" applyFill="0" applyBorder="0" applyAlignment="0" applyProtection="0"/>
    <xf numFmtId="39"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8"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0"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39" fontId="59" fillId="0" borderId="0" applyFont="0" applyFill="0" applyBorder="0" applyAlignment="0" applyProtection="0"/>
    <xf numFmtId="172" fontId="60"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39" fontId="59" fillId="0" borderId="0" applyFont="0" applyFill="0" applyBorder="0" applyAlignment="0" applyProtection="0"/>
    <xf numFmtId="181"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81"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82" fontId="59" fillId="0" borderId="0" applyFont="0" applyFill="0" applyBorder="0" applyAlignment="0" applyProtection="0"/>
    <xf numFmtId="39"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39"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39"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39" fontId="59" fillId="0" borderId="0" applyFont="0" applyFill="0" applyBorder="0" applyAlignment="0" applyProtection="0"/>
    <xf numFmtId="39" fontId="59" fillId="0" borderId="0" applyFont="0" applyFill="0" applyBorder="0" applyAlignment="0" applyProtection="0"/>
    <xf numFmtId="183" fontId="62" fillId="0" borderId="0" applyFont="0" applyFill="0" applyBorder="0" applyAlignment="0" applyProtection="0"/>
    <xf numFmtId="184" fontId="7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3"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3"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7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NumberFormat="0" applyFont="0" applyFill="0" applyBorder="0" applyAlignment="0" applyProtection="0">
      <alignment vertical="top"/>
    </xf>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73" fillId="0" borderId="0"/>
    <xf numFmtId="0" fontId="26" fillId="0" borderId="0"/>
    <xf numFmtId="0" fontId="74" fillId="0" borderId="0"/>
    <xf numFmtId="0" fontId="59" fillId="0" borderId="0"/>
    <xf numFmtId="0" fontId="59" fillId="0" borderId="0"/>
    <xf numFmtId="0" fontId="59" fillId="0" borderId="0"/>
    <xf numFmtId="0" fontId="59"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7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75" fillId="0" borderId="0" applyNumberFormat="0" applyFill="0" applyBorder="0" applyProtection="0">
      <alignment horizontal="right" vertical="top"/>
    </xf>
    <xf numFmtId="185" fontId="59" fillId="0" borderId="0" applyFont="0" applyFill="0" applyBorder="0" applyProtection="0">
      <alignment horizontal="right"/>
    </xf>
    <xf numFmtId="186" fontId="59" fillId="0" borderId="0" applyFont="0" applyFill="0" applyBorder="0" applyProtection="0">
      <alignment horizontal="right"/>
    </xf>
    <xf numFmtId="187" fontId="65" fillId="0" borderId="0">
      <protection locked="0"/>
    </xf>
    <xf numFmtId="0" fontId="11" fillId="0" borderId="0" applyNumberFormat="0" applyFill="0" applyBorder="0" applyProtection="0">
      <alignment vertical="top"/>
      <protection locked="0"/>
    </xf>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3" fontId="62" fillId="0" borderId="0" applyFont="0" applyFill="0" applyBorder="0" applyAlignment="0" applyProtection="0"/>
    <xf numFmtId="0" fontId="76" fillId="0" borderId="0" applyNumberFormat="0" applyFill="0" applyBorder="0" applyAlignment="0" applyProtection="0"/>
    <xf numFmtId="0" fontId="59" fillId="0" borderId="0" applyProtection="0"/>
    <xf numFmtId="0" fontId="59" fillId="0" borderId="0" applyProtection="0"/>
    <xf numFmtId="0" fontId="77" fillId="0" borderId="0" applyNumberFormat="0" applyFill="0" applyBorder="0" applyProtection="0">
      <alignment horizontal="left" vertical="top"/>
    </xf>
    <xf numFmtId="0" fontId="78" fillId="0" borderId="0" applyNumberFormat="0" applyFill="0" applyBorder="0" applyAlignment="0" applyProtection="0">
      <alignment vertical="top"/>
      <protection locked="0"/>
    </xf>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9" fillId="0" borderId="0"/>
    <xf numFmtId="0" fontId="58" fillId="0" borderId="0"/>
    <xf numFmtId="169" fontId="58"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4" fontId="60" fillId="0" borderId="0" applyFont="0" applyFill="0" applyBorder="0" applyAlignment="0" applyProtection="0"/>
    <xf numFmtId="169" fontId="59" fillId="0" borderId="0"/>
    <xf numFmtId="169" fontId="59" fillId="0" borderId="0"/>
    <xf numFmtId="169" fontId="59" fillId="0" borderId="0"/>
    <xf numFmtId="0" fontId="58" fillId="0" borderId="0"/>
    <xf numFmtId="169" fontId="58" fillId="0" borderId="0"/>
    <xf numFmtId="43" fontId="83" fillId="0" borderId="0" applyFont="0" applyFill="0" applyBorder="0" applyAlignment="0" applyProtection="0"/>
    <xf numFmtId="43" fontId="58" fillId="0" borderId="0" applyFont="0" applyFill="0" applyBorder="0" applyAlignment="0" applyProtection="0"/>
    <xf numFmtId="43" fontId="83" fillId="0" borderId="0" applyFont="0" applyFill="0" applyBorder="0" applyAlignment="0" applyProtection="0"/>
    <xf numFmtId="44" fontId="58" fillId="0" borderId="0" applyFont="0" applyFill="0" applyBorder="0" applyAlignment="0" applyProtection="0"/>
    <xf numFmtId="44" fontId="83" fillId="0" borderId="0" applyFont="0" applyFill="0" applyBorder="0" applyAlignment="0" applyProtection="0"/>
    <xf numFmtId="0" fontId="59" fillId="0" borderId="0" applyNumberFormat="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3"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3" fontId="58" fillId="0" borderId="0" applyFont="0" applyFill="0" applyBorder="0" applyAlignment="0" applyProtection="0"/>
    <xf numFmtId="0" fontId="97" fillId="0" borderId="0" applyNumberFormat="0" applyFill="0" applyBorder="0" applyAlignment="0" applyProtection="0"/>
    <xf numFmtId="0" fontId="98" fillId="0" borderId="69" applyNumberFormat="0" applyFill="0" applyAlignment="0" applyProtection="0"/>
    <xf numFmtId="0" fontId="99" fillId="0" borderId="70" applyNumberFormat="0" applyFill="0" applyAlignment="0" applyProtection="0"/>
    <xf numFmtId="0" fontId="100" fillId="0" borderId="71" applyNumberFormat="0" applyFill="0" applyAlignment="0" applyProtection="0"/>
    <xf numFmtId="0" fontId="100" fillId="0" borderId="0" applyNumberFormat="0" applyFill="0" applyBorder="0" applyAlignment="0" applyProtection="0"/>
    <xf numFmtId="0" fontId="101" fillId="15" borderId="0" applyNumberFormat="0" applyBorder="0" applyAlignment="0" applyProtection="0"/>
    <xf numFmtId="0" fontId="102" fillId="16" borderId="0" applyNumberFormat="0" applyBorder="0" applyAlignment="0" applyProtection="0"/>
    <xf numFmtId="0" fontId="103" fillId="17" borderId="72" applyNumberFormat="0" applyAlignment="0" applyProtection="0"/>
    <xf numFmtId="0" fontId="104" fillId="18" borderId="73" applyNumberFormat="0" applyAlignment="0" applyProtection="0"/>
    <xf numFmtId="0" fontId="105" fillId="18" borderId="72" applyNumberFormat="0" applyAlignment="0" applyProtection="0"/>
    <xf numFmtId="0" fontId="106" fillId="0" borderId="74" applyNumberFormat="0" applyFill="0" applyAlignment="0" applyProtection="0"/>
    <xf numFmtId="0" fontId="107" fillId="19" borderId="75" applyNumberFormat="0" applyAlignment="0" applyProtection="0"/>
    <xf numFmtId="0" fontId="1" fillId="0" borderId="0" applyNumberFormat="0" applyFill="0" applyBorder="0" applyAlignment="0" applyProtection="0"/>
    <xf numFmtId="0" fontId="58" fillId="20" borderId="76" applyNumberFormat="0" applyFont="0" applyAlignment="0" applyProtection="0"/>
    <xf numFmtId="0" fontId="108" fillId="0" borderId="0" applyNumberFormat="0" applyFill="0" applyBorder="0" applyAlignment="0" applyProtection="0"/>
    <xf numFmtId="0" fontId="2" fillId="0" borderId="77" applyNumberFormat="0" applyFill="0" applyAlignment="0" applyProtection="0"/>
    <xf numFmtId="0" fontId="109"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109" fillId="32" borderId="0" applyNumberFormat="0" applyBorder="0" applyAlignment="0" applyProtection="0"/>
    <xf numFmtId="0" fontId="109"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109" fillId="36" borderId="0" applyNumberFormat="0" applyBorder="0" applyAlignment="0" applyProtection="0"/>
    <xf numFmtId="0" fontId="109"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109" fillId="40" borderId="0" applyNumberFormat="0" applyBorder="0" applyAlignment="0" applyProtection="0"/>
    <xf numFmtId="0" fontId="109"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109" fillId="44" borderId="0" applyNumberFormat="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0" fontId="58" fillId="0" borderId="0"/>
    <xf numFmtId="43" fontId="59" fillId="0" borderId="0" applyFont="0" applyFill="0" applyBorder="0" applyAlignment="0" applyProtection="0"/>
    <xf numFmtId="9" fontId="59" fillId="0" borderId="0" applyFont="0" applyFill="0" applyBorder="0" applyAlignment="0" applyProtection="0"/>
    <xf numFmtId="0" fontId="59" fillId="0" borderId="0"/>
    <xf numFmtId="43" fontId="59" fillId="0" borderId="0" applyFont="0" applyFill="0" applyBorder="0" applyAlignment="0" applyProtection="0"/>
    <xf numFmtId="0" fontId="59" fillId="0" borderId="0"/>
  </cellStyleXfs>
  <cellXfs count="998">
    <xf numFmtId="0" fontId="0" fillId="0" borderId="0" xfId="0"/>
    <xf numFmtId="0" fontId="4" fillId="0" borderId="0" xfId="0" applyFont="1" applyBorder="1" applyAlignment="1"/>
    <xf numFmtId="0" fontId="5" fillId="2" borderId="1" xfId="0" applyFont="1" applyFill="1" applyBorder="1" applyAlignment="1">
      <alignment horizontal="left" wrapText="1"/>
    </xf>
    <xf numFmtId="0" fontId="5" fillId="2" borderId="2" xfId="0" applyFont="1" applyFill="1" applyBorder="1" applyAlignment="1">
      <alignment horizontal="right" wrapText="1"/>
    </xf>
    <xf numFmtId="0" fontId="1" fillId="0" borderId="0" xfId="0" applyFont="1"/>
    <xf numFmtId="0" fontId="6" fillId="3" borderId="3" xfId="0" applyFont="1" applyFill="1" applyBorder="1" applyAlignment="1">
      <alignment horizontal="left" vertical="center" wrapText="1"/>
    </xf>
    <xf numFmtId="3" fontId="6" fillId="4" borderId="4" xfId="0" applyNumberFormat="1" applyFont="1" applyFill="1" applyBorder="1" applyAlignment="1">
      <alignment horizontal="right" vertical="center" wrapText="1"/>
    </xf>
    <xf numFmtId="0" fontId="6" fillId="5" borderId="3" xfId="0" applyFont="1" applyFill="1" applyBorder="1" applyAlignment="1">
      <alignment horizontal="left" vertical="center" wrapText="1"/>
    </xf>
    <xf numFmtId="3" fontId="6" fillId="5" borderId="4" xfId="0" applyNumberFormat="1" applyFont="1" applyFill="1" applyBorder="1" applyAlignment="1">
      <alignment horizontal="right" vertical="center" wrapText="1"/>
    </xf>
    <xf numFmtId="0" fontId="6" fillId="3" borderId="5" xfId="0" applyFont="1" applyFill="1" applyBorder="1" applyAlignment="1">
      <alignment horizontal="left" vertical="center" wrapText="1"/>
    </xf>
    <xf numFmtId="3" fontId="6" fillId="4" borderId="6" xfId="0" applyNumberFormat="1" applyFont="1" applyFill="1" applyBorder="1" applyAlignment="1">
      <alignment horizontal="right" vertical="center" wrapText="1"/>
    </xf>
    <xf numFmtId="0" fontId="7" fillId="3" borderId="0" xfId="0" applyFont="1" applyFill="1" applyBorder="1" applyAlignment="1">
      <alignment horizontal="left" vertical="center" wrapText="1"/>
    </xf>
    <xf numFmtId="0" fontId="8" fillId="0" borderId="0" xfId="0" applyFont="1" applyBorder="1"/>
    <xf numFmtId="0" fontId="5" fillId="2" borderId="4" xfId="0" applyFont="1" applyFill="1" applyBorder="1" applyAlignment="1">
      <alignment horizontal="right" wrapText="1"/>
    </xf>
    <xf numFmtId="0" fontId="5" fillId="2" borderId="9" xfId="0" applyFont="1" applyFill="1" applyBorder="1" applyAlignment="1">
      <alignment horizontal="right" wrapText="1"/>
    </xf>
    <xf numFmtId="0" fontId="6" fillId="3" borderId="10" xfId="0" applyFont="1" applyFill="1" applyBorder="1" applyAlignment="1">
      <alignment horizontal="left" vertical="center" wrapText="1"/>
    </xf>
    <xf numFmtId="1" fontId="6" fillId="3" borderId="4" xfId="0" applyNumberFormat="1" applyFont="1" applyFill="1" applyBorder="1" applyAlignment="1">
      <alignment horizontal="right" vertical="center" wrapText="1"/>
    </xf>
    <xf numFmtId="1" fontId="6" fillId="3" borderId="9" xfId="0" applyNumberFormat="1" applyFont="1" applyFill="1" applyBorder="1" applyAlignment="1">
      <alignment horizontal="right" vertical="center" wrapText="1"/>
    </xf>
    <xf numFmtId="0" fontId="6" fillId="5" borderId="11" xfId="0" applyFont="1" applyFill="1" applyBorder="1" applyAlignment="1">
      <alignment horizontal="left" vertical="center" wrapText="1"/>
    </xf>
    <xf numFmtId="1" fontId="6" fillId="5" borderId="4" xfId="0" applyNumberFormat="1" applyFont="1" applyFill="1" applyBorder="1" applyAlignment="1">
      <alignment horizontal="right" vertical="center" wrapText="1"/>
    </xf>
    <xf numFmtId="1" fontId="6" fillId="5" borderId="9" xfId="0" applyNumberFormat="1" applyFont="1" applyFill="1" applyBorder="1" applyAlignment="1">
      <alignment horizontal="righ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1" fontId="6" fillId="3" borderId="6" xfId="0" applyNumberFormat="1" applyFont="1" applyFill="1" applyBorder="1" applyAlignment="1">
      <alignment horizontal="right" vertical="center" wrapText="1"/>
    </xf>
    <xf numFmtId="1" fontId="6" fillId="3" borderId="13" xfId="0" applyNumberFormat="1" applyFont="1" applyFill="1" applyBorder="1" applyAlignment="1">
      <alignment horizontal="right" vertical="center" wrapText="1"/>
    </xf>
    <xf numFmtId="0" fontId="4" fillId="0" borderId="0" xfId="0" applyFont="1"/>
    <xf numFmtId="0" fontId="13" fillId="0" borderId="0" xfId="0" applyFont="1" applyAlignment="1">
      <alignment horizontal="right"/>
    </xf>
    <xf numFmtId="0" fontId="5" fillId="2" borderId="14" xfId="0" applyFont="1" applyFill="1" applyBorder="1" applyAlignment="1">
      <alignment wrapText="1"/>
    </xf>
    <xf numFmtId="0" fontId="5" fillId="2" borderId="14" xfId="0" applyFont="1" applyFill="1" applyBorder="1" applyAlignment="1">
      <alignment horizontal="center" vertical="center" wrapText="1"/>
    </xf>
    <xf numFmtId="0" fontId="5" fillId="2" borderId="17" xfId="0" applyFont="1" applyFill="1" applyBorder="1" applyAlignment="1">
      <alignment vertical="center" wrapText="1"/>
    </xf>
    <xf numFmtId="0" fontId="5" fillId="2" borderId="19" xfId="0" applyFont="1" applyFill="1" applyBorder="1" applyAlignment="1">
      <alignment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wrapText="1"/>
    </xf>
    <xf numFmtId="0" fontId="6" fillId="3" borderId="18" xfId="0" applyFont="1" applyFill="1" applyBorder="1" applyAlignment="1">
      <alignment horizontal="left" vertical="center" wrapText="1"/>
    </xf>
    <xf numFmtId="0" fontId="6" fillId="3" borderId="25" xfId="0" applyFont="1" applyFill="1" applyBorder="1" applyAlignment="1">
      <alignment horizontal="left" vertical="center" wrapText="1"/>
    </xf>
    <xf numFmtId="2" fontId="6" fillId="3" borderId="21" xfId="0" applyNumberFormat="1"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2" fontId="6" fillId="3" borderId="19" xfId="0" applyNumberFormat="1" applyFont="1" applyFill="1" applyBorder="1" applyAlignment="1">
      <alignment horizontal="right" vertical="center" wrapText="1"/>
    </xf>
    <xf numFmtId="2" fontId="6" fillId="3" borderId="26" xfId="0" applyNumberFormat="1" applyFont="1" applyFill="1" applyBorder="1" applyAlignment="1">
      <alignment horizontal="right" vertical="center" wrapText="1"/>
    </xf>
    <xf numFmtId="0" fontId="6" fillId="5" borderId="25" xfId="0" applyFont="1" applyFill="1" applyBorder="1" applyAlignment="1">
      <alignment horizontal="left" vertical="center" wrapText="1"/>
    </xf>
    <xf numFmtId="2" fontId="6" fillId="5" borderId="20" xfId="0" applyNumberFormat="1" applyFont="1" applyFill="1" applyBorder="1" applyAlignment="1">
      <alignment horizontal="right" vertical="center" wrapText="1"/>
    </xf>
    <xf numFmtId="0" fontId="6" fillId="5" borderId="20" xfId="0" applyFont="1" applyFill="1" applyBorder="1" applyAlignment="1">
      <alignment horizontal="right" vertical="center" wrapText="1"/>
    </xf>
    <xf numFmtId="0" fontId="6" fillId="5" borderId="4" xfId="0" applyFont="1" applyFill="1" applyBorder="1" applyAlignment="1">
      <alignment horizontal="right" vertical="center" wrapText="1"/>
    </xf>
    <xf numFmtId="2" fontId="6" fillId="5" borderId="27" xfId="0" applyNumberFormat="1" applyFont="1" applyFill="1" applyBorder="1" applyAlignment="1">
      <alignment horizontal="right" vertical="center" wrapText="1"/>
    </xf>
    <xf numFmtId="0" fontId="6" fillId="5" borderId="25" xfId="0" applyFont="1" applyFill="1" applyBorder="1" applyAlignment="1">
      <alignment horizontal="right" vertical="center" wrapText="1"/>
    </xf>
    <xf numFmtId="2" fontId="6" fillId="5" borderId="26" xfId="0" applyNumberFormat="1" applyFont="1" applyFill="1" applyBorder="1" applyAlignment="1">
      <alignment horizontal="right" vertical="center" wrapText="1"/>
    </xf>
    <xf numFmtId="2" fontId="6" fillId="3" borderId="20" xfId="0" applyNumberFormat="1"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4" xfId="0" applyFont="1" applyFill="1" applyBorder="1" applyAlignment="1">
      <alignment horizontal="right" vertical="center" wrapText="1"/>
    </xf>
    <xf numFmtId="2" fontId="6" fillId="3" borderId="27" xfId="0" applyNumberFormat="1" applyFont="1" applyFill="1" applyBorder="1" applyAlignment="1">
      <alignment horizontal="right" vertical="center" wrapText="1"/>
    </xf>
    <xf numFmtId="0" fontId="6" fillId="5" borderId="5" xfId="0" applyFont="1" applyFill="1" applyBorder="1" applyAlignment="1">
      <alignment horizontal="left" vertical="center" wrapText="1"/>
    </xf>
    <xf numFmtId="0" fontId="6" fillId="5" borderId="29" xfId="0" applyFont="1" applyFill="1" applyBorder="1" applyAlignment="1">
      <alignment horizontal="left" vertical="center" wrapText="1"/>
    </xf>
    <xf numFmtId="2" fontId="6" fillId="5" borderId="30" xfId="0" applyNumberFormat="1" applyFont="1" applyFill="1" applyBorder="1" applyAlignment="1">
      <alignment horizontal="right" vertical="center" wrapText="1"/>
    </xf>
    <xf numFmtId="0" fontId="6" fillId="5" borderId="30" xfId="0" applyFont="1" applyFill="1" applyBorder="1" applyAlignment="1">
      <alignment horizontal="right" vertical="center" wrapText="1"/>
    </xf>
    <xf numFmtId="0" fontId="6" fillId="5" borderId="6" xfId="0" applyFont="1" applyFill="1" applyBorder="1" applyAlignment="1">
      <alignment horizontal="right" vertical="center" wrapText="1"/>
    </xf>
    <xf numFmtId="2" fontId="6" fillId="5" borderId="31" xfId="0" applyNumberFormat="1" applyFont="1" applyFill="1" applyBorder="1" applyAlignment="1">
      <alignment horizontal="right" vertical="center" wrapText="1"/>
    </xf>
    <xf numFmtId="2" fontId="6" fillId="5" borderId="32" xfId="0" applyNumberFormat="1" applyFont="1" applyFill="1" applyBorder="1" applyAlignment="1">
      <alignment horizontal="right" vertical="center" wrapText="1"/>
    </xf>
    <xf numFmtId="0" fontId="5" fillId="2" borderId="33" xfId="0" applyFont="1" applyFill="1" applyBorder="1" applyAlignment="1">
      <alignment horizontal="center" wrapText="1"/>
    </xf>
    <xf numFmtId="0" fontId="5" fillId="2" borderId="34" xfId="0" applyFont="1" applyFill="1" applyBorder="1" applyAlignment="1">
      <alignment horizontal="right" wrapText="1"/>
    </xf>
    <xf numFmtId="0" fontId="6" fillId="3" borderId="36" xfId="0" applyFont="1" applyFill="1" applyBorder="1" applyAlignment="1">
      <alignment horizontal="left" vertical="center" wrapText="1"/>
    </xf>
    <xf numFmtId="165" fontId="6" fillId="3" borderId="37" xfId="0" applyNumberFormat="1" applyFont="1" applyFill="1" applyBorder="1" applyAlignment="1">
      <alignment horizontal="right" vertical="center" wrapText="1"/>
    </xf>
    <xf numFmtId="165" fontId="6" fillId="3" borderId="38" xfId="0" applyNumberFormat="1" applyFont="1" applyFill="1" applyBorder="1" applyAlignment="1">
      <alignment horizontal="right" vertical="center" wrapText="1"/>
    </xf>
    <xf numFmtId="0" fontId="6" fillId="5" borderId="36" xfId="0" applyFont="1" applyFill="1" applyBorder="1" applyAlignment="1">
      <alignment horizontal="left" vertical="center" wrapText="1"/>
    </xf>
    <xf numFmtId="165" fontId="6" fillId="5" borderId="37" xfId="0" applyNumberFormat="1" applyFont="1" applyFill="1" applyBorder="1" applyAlignment="1">
      <alignment horizontal="right" vertical="center" wrapText="1"/>
    </xf>
    <xf numFmtId="165" fontId="6" fillId="5" borderId="38" xfId="0" applyNumberFormat="1" applyFont="1" applyFill="1" applyBorder="1" applyAlignment="1">
      <alignment horizontal="right" vertical="center" wrapText="1"/>
    </xf>
    <xf numFmtId="0" fontId="6" fillId="3" borderId="39" xfId="0" applyFont="1" applyFill="1" applyBorder="1" applyAlignment="1">
      <alignment horizontal="left" vertical="center" wrapText="1"/>
    </xf>
    <xf numFmtId="165" fontId="6" fillId="3" borderId="40" xfId="0" applyNumberFormat="1" applyFont="1" applyFill="1" applyBorder="1" applyAlignment="1">
      <alignment horizontal="right" vertical="center" wrapText="1"/>
    </xf>
    <xf numFmtId="165" fontId="6" fillId="3" borderId="41" xfId="0" applyNumberFormat="1" applyFont="1" applyFill="1" applyBorder="1" applyAlignment="1">
      <alignment horizontal="right" vertical="center" wrapText="1"/>
    </xf>
    <xf numFmtId="0" fontId="5" fillId="2" borderId="34" xfId="0" applyFont="1" applyFill="1" applyBorder="1" applyAlignment="1">
      <alignment horizontal="right" vertical="center" wrapText="1"/>
    </xf>
    <xf numFmtId="0" fontId="5" fillId="2" borderId="35" xfId="0" applyFont="1" applyFill="1" applyBorder="1" applyAlignment="1">
      <alignment horizontal="right" vertical="center" wrapText="1"/>
    </xf>
    <xf numFmtId="0" fontId="5" fillId="2" borderId="7"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44" xfId="0" applyFont="1" applyFill="1" applyBorder="1" applyAlignment="1">
      <alignment horizontal="center" vertical="top" wrapText="1"/>
    </xf>
    <xf numFmtId="0" fontId="5" fillId="2" borderId="8" xfId="0" applyFont="1" applyFill="1" applyBorder="1" applyAlignment="1">
      <alignment horizontal="center" vertical="top" wrapText="1"/>
    </xf>
    <xf numFmtId="0" fontId="18" fillId="4" borderId="3" xfId="0" applyFont="1" applyFill="1" applyBorder="1" applyAlignment="1">
      <alignment horizontal="left" vertical="center" wrapText="1"/>
    </xf>
    <xf numFmtId="3" fontId="18" fillId="4" borderId="4" xfId="0" applyNumberFormat="1" applyFont="1" applyFill="1" applyBorder="1" applyAlignment="1">
      <alignment horizontal="right" vertical="center" wrapText="1"/>
    </xf>
    <xf numFmtId="3" fontId="18" fillId="4" borderId="25" xfId="0" applyNumberFormat="1" applyFont="1" applyFill="1" applyBorder="1" applyAlignment="1">
      <alignment horizontal="right" vertical="center" wrapText="1"/>
    </xf>
    <xf numFmtId="3" fontId="18" fillId="4" borderId="9" xfId="0" applyNumberFormat="1" applyFont="1" applyFill="1" applyBorder="1" applyAlignment="1">
      <alignment horizontal="right" vertical="center" wrapText="1"/>
    </xf>
    <xf numFmtId="0" fontId="18" fillId="5" borderId="3" xfId="0" applyFont="1" applyFill="1" applyBorder="1" applyAlignment="1">
      <alignment horizontal="left" vertical="center" wrapText="1"/>
    </xf>
    <xf numFmtId="3" fontId="18" fillId="5" borderId="4" xfId="0" applyNumberFormat="1" applyFont="1" applyFill="1" applyBorder="1" applyAlignment="1">
      <alignment horizontal="right" vertical="center" wrapText="1"/>
    </xf>
    <xf numFmtId="3" fontId="18" fillId="5" borderId="25" xfId="0" applyNumberFormat="1" applyFont="1" applyFill="1" applyBorder="1" applyAlignment="1">
      <alignment horizontal="right" vertical="center" wrapText="1"/>
    </xf>
    <xf numFmtId="3" fontId="18" fillId="5" borderId="9" xfId="0" applyNumberFormat="1" applyFont="1" applyFill="1" applyBorder="1" applyAlignment="1">
      <alignment horizontal="right" vertical="center" wrapText="1"/>
    </xf>
    <xf numFmtId="0" fontId="0" fillId="0" borderId="0" xfId="0" applyAlignment="1">
      <alignment vertical="center"/>
    </xf>
    <xf numFmtId="3" fontId="6" fillId="4" borderId="20" xfId="0" applyNumberFormat="1" applyFont="1" applyFill="1" applyBorder="1" applyAlignment="1">
      <alignment horizontal="right" vertical="center" wrapText="1"/>
    </xf>
    <xf numFmtId="3" fontId="6" fillId="4" borderId="28" xfId="0" applyNumberFormat="1" applyFont="1" applyFill="1" applyBorder="1" applyAlignment="1">
      <alignment horizontal="right" vertical="center" wrapText="1"/>
    </xf>
    <xf numFmtId="3" fontId="6" fillId="5" borderId="20" xfId="0" applyNumberFormat="1" applyFont="1" applyFill="1" applyBorder="1" applyAlignment="1">
      <alignment horizontal="right" vertical="center" wrapText="1"/>
    </xf>
    <xf numFmtId="3" fontId="6" fillId="5" borderId="28" xfId="0" applyNumberFormat="1" applyFont="1" applyFill="1" applyBorder="1" applyAlignment="1">
      <alignment horizontal="right" vertical="center" wrapText="1"/>
    </xf>
    <xf numFmtId="0" fontId="18" fillId="4" borderId="3" xfId="0" applyFont="1" applyFill="1" applyBorder="1" applyAlignment="1">
      <alignment horizontal="left" vertical="center"/>
    </xf>
    <xf numFmtId="3" fontId="6" fillId="4" borderId="25" xfId="0" applyNumberFormat="1" applyFont="1" applyFill="1" applyBorder="1" applyAlignment="1">
      <alignment horizontal="right" vertical="center" wrapText="1"/>
    </xf>
    <xf numFmtId="3" fontId="6" fillId="5" borderId="25" xfId="0" applyNumberFormat="1" applyFont="1" applyFill="1" applyBorder="1" applyAlignment="1">
      <alignment horizontal="right" vertical="center" wrapText="1"/>
    </xf>
    <xf numFmtId="0" fontId="18" fillId="4" borderId="5" xfId="0" applyFont="1" applyFill="1" applyBorder="1" applyAlignment="1">
      <alignment horizontal="left" vertical="center" wrapText="1"/>
    </xf>
    <xf numFmtId="0" fontId="5" fillId="2" borderId="2" xfId="0" applyFont="1" applyFill="1" applyBorder="1" applyAlignment="1">
      <alignment horizontal="right" vertical="center" wrapText="1"/>
    </xf>
    <xf numFmtId="0" fontId="5" fillId="2" borderId="44" xfId="0" applyFont="1" applyFill="1" applyBorder="1" applyAlignment="1">
      <alignment horizontal="right" vertical="center" wrapText="1"/>
    </xf>
    <xf numFmtId="3" fontId="6" fillId="4" borderId="9" xfId="0" applyNumberFormat="1" applyFont="1" applyFill="1" applyBorder="1" applyAlignment="1">
      <alignment horizontal="right" vertical="center" wrapText="1"/>
    </xf>
    <xf numFmtId="3" fontId="6" fillId="5" borderId="9" xfId="0" applyNumberFormat="1" applyFont="1" applyFill="1" applyBorder="1" applyAlignment="1">
      <alignment horizontal="right" vertical="center" wrapText="1"/>
    </xf>
    <xf numFmtId="3" fontId="6" fillId="4" borderId="29" xfId="0" applyNumberFormat="1" applyFont="1" applyFill="1" applyBorder="1" applyAlignment="1">
      <alignment horizontal="right" vertical="center" wrapText="1"/>
    </xf>
    <xf numFmtId="3" fontId="6" fillId="4" borderId="13" xfId="0" applyNumberFormat="1" applyFont="1" applyFill="1" applyBorder="1" applyAlignment="1">
      <alignment horizontal="right" vertical="center" wrapText="1"/>
    </xf>
    <xf numFmtId="0" fontId="21" fillId="0" borderId="0" xfId="0" applyFont="1"/>
    <xf numFmtId="0" fontId="22" fillId="7" borderId="7" xfId="0" applyFont="1" applyFill="1" applyBorder="1" applyAlignment="1">
      <alignment vertical="center" wrapText="1"/>
    </xf>
    <xf numFmtId="0" fontId="22" fillId="7" borderId="2" xfId="0" applyFont="1" applyFill="1" applyBorder="1" applyAlignment="1">
      <alignment horizontal="right" vertical="center" wrapText="1"/>
    </xf>
    <xf numFmtId="0" fontId="22" fillId="7" borderId="44" xfId="0" applyFont="1" applyFill="1" applyBorder="1" applyAlignment="1">
      <alignment horizontal="right" vertical="center" wrapText="1"/>
    </xf>
    <xf numFmtId="0" fontId="23" fillId="6" borderId="3" xfId="0" applyFont="1" applyFill="1" applyBorder="1" applyAlignment="1">
      <alignment horizontal="left" vertical="top" wrapText="1"/>
    </xf>
    <xf numFmtId="3" fontId="18" fillId="6" borderId="4" xfId="0" applyNumberFormat="1" applyFont="1" applyFill="1" applyBorder="1" applyAlignment="1">
      <alignment horizontal="right" vertical="center" wrapText="1"/>
    </xf>
    <xf numFmtId="3" fontId="18" fillId="6" borderId="25" xfId="0" applyNumberFormat="1" applyFont="1" applyFill="1" applyBorder="1" applyAlignment="1">
      <alignment horizontal="right" vertical="center" wrapText="1"/>
    </xf>
    <xf numFmtId="0" fontId="23" fillId="6" borderId="5" xfId="0" applyFont="1" applyFill="1" applyBorder="1" applyAlignment="1">
      <alignment horizontal="left" vertical="top" wrapText="1"/>
    </xf>
    <xf numFmtId="3" fontId="18" fillId="6" borderId="6" xfId="0" applyNumberFormat="1" applyFont="1" applyFill="1" applyBorder="1" applyAlignment="1">
      <alignment horizontal="right" vertical="center" wrapText="1"/>
    </xf>
    <xf numFmtId="3" fontId="18" fillId="4" borderId="6" xfId="0" applyNumberFormat="1" applyFont="1" applyFill="1" applyBorder="1" applyAlignment="1">
      <alignment horizontal="right" vertical="center" wrapText="1"/>
    </xf>
    <xf numFmtId="3" fontId="18" fillId="4" borderId="29" xfId="0" applyNumberFormat="1" applyFont="1" applyFill="1" applyBorder="1" applyAlignment="1">
      <alignment horizontal="right" vertical="center" wrapText="1"/>
    </xf>
    <xf numFmtId="0" fontId="5" fillId="2" borderId="44" xfId="0" applyFont="1" applyFill="1" applyBorder="1" applyAlignment="1">
      <alignment horizontal="right" wrapText="1"/>
    </xf>
    <xf numFmtId="0" fontId="5" fillId="2" borderId="8" xfId="0" applyFont="1" applyFill="1" applyBorder="1" applyAlignment="1">
      <alignment horizontal="right" wrapText="1"/>
    </xf>
    <xf numFmtId="0" fontId="6" fillId="5" borderId="48" xfId="0" applyFont="1" applyFill="1" applyBorder="1" applyAlignment="1">
      <alignment horizontal="left" vertical="center" wrapText="1"/>
    </xf>
    <xf numFmtId="0" fontId="6" fillId="3" borderId="49" xfId="0" applyFont="1" applyFill="1" applyBorder="1" applyAlignment="1">
      <alignment horizontal="left" vertical="center" wrapText="1"/>
    </xf>
    <xf numFmtId="0" fontId="6" fillId="5" borderId="49" xfId="0" applyFont="1" applyFill="1" applyBorder="1" applyAlignment="1">
      <alignment horizontal="left" vertical="center" wrapText="1"/>
    </xf>
    <xf numFmtId="0" fontId="6" fillId="3" borderId="5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0" borderId="0" xfId="0" applyBorder="1"/>
    <xf numFmtId="0" fontId="9" fillId="4" borderId="0" xfId="0" applyFont="1" applyFill="1" applyBorder="1" applyAlignment="1">
      <alignment horizontal="left" vertical="center" wrapText="1"/>
    </xf>
    <xf numFmtId="0" fontId="5" fillId="2" borderId="7" xfId="0" applyFont="1" applyFill="1" applyBorder="1" applyAlignment="1">
      <alignment horizontal="left" wrapText="1"/>
    </xf>
    <xf numFmtId="0" fontId="5" fillId="2" borderId="4" xfId="0" applyFont="1" applyFill="1" applyBorder="1" applyAlignment="1">
      <alignment horizontal="right" vertical="center" wrapText="1"/>
    </xf>
    <xf numFmtId="0" fontId="5" fillId="2" borderId="25" xfId="0" applyFont="1" applyFill="1" applyBorder="1" applyAlignment="1">
      <alignment horizontal="right" vertical="center" wrapText="1"/>
    </xf>
    <xf numFmtId="3" fontId="6" fillId="3" borderId="4" xfId="0" applyNumberFormat="1" applyFont="1" applyFill="1" applyBorder="1" applyAlignment="1">
      <alignment horizontal="right" vertical="center" wrapText="1"/>
    </xf>
    <xf numFmtId="3" fontId="6" fillId="3" borderId="4" xfId="0" applyNumberFormat="1" applyFont="1" applyFill="1" applyBorder="1" applyAlignment="1">
      <alignment horizontal="right" vertical="center"/>
    </xf>
    <xf numFmtId="3" fontId="6" fillId="3" borderId="25" xfId="0" applyNumberFormat="1" applyFont="1" applyFill="1" applyBorder="1" applyAlignment="1">
      <alignment horizontal="right" vertical="center" wrapText="1"/>
    </xf>
    <xf numFmtId="3" fontId="6" fillId="3" borderId="9" xfId="0" applyNumberFormat="1" applyFont="1" applyFill="1" applyBorder="1" applyAlignment="1">
      <alignment horizontal="right" vertical="center" wrapText="1"/>
    </xf>
    <xf numFmtId="3" fontId="6" fillId="5" borderId="4" xfId="0" applyNumberFormat="1" applyFont="1" applyFill="1" applyBorder="1" applyAlignment="1">
      <alignment horizontal="right" vertical="center"/>
    </xf>
    <xf numFmtId="3" fontId="6" fillId="3" borderId="6" xfId="0" applyNumberFormat="1" applyFont="1" applyFill="1" applyBorder="1" applyAlignment="1">
      <alignment horizontal="right" vertical="center" wrapText="1"/>
    </xf>
    <xf numFmtId="3" fontId="6" fillId="3" borderId="13" xfId="0" applyNumberFormat="1" applyFont="1" applyFill="1" applyBorder="1" applyAlignment="1">
      <alignment horizontal="right" vertical="center" wrapText="1"/>
    </xf>
    <xf numFmtId="3" fontId="0" fillId="0" borderId="0" xfId="0" applyNumberFormat="1"/>
    <xf numFmtId="0" fontId="22" fillId="7" borderId="7" xfId="0" applyFont="1" applyFill="1" applyBorder="1" applyAlignment="1">
      <alignment horizontal="left" wrapText="1"/>
    </xf>
    <xf numFmtId="0" fontId="22" fillId="7" borderId="2" xfId="0" applyFont="1" applyFill="1" applyBorder="1" applyAlignment="1">
      <alignment horizontal="right" wrapText="1"/>
    </xf>
    <xf numFmtId="0" fontId="23" fillId="6" borderId="3" xfId="0" applyFont="1" applyFill="1" applyBorder="1" applyAlignment="1">
      <alignment horizontal="left" vertical="center" wrapText="1"/>
    </xf>
    <xf numFmtId="166" fontId="18" fillId="6" borderId="4" xfId="0" applyNumberFormat="1" applyFont="1" applyFill="1" applyBorder="1" applyAlignment="1">
      <alignment horizontal="right" vertical="center" wrapText="1"/>
    </xf>
    <xf numFmtId="166" fontId="6" fillId="4" borderId="4" xfId="0" applyNumberFormat="1" applyFont="1" applyFill="1" applyBorder="1" applyAlignment="1">
      <alignment horizontal="right" vertical="center" wrapText="1"/>
    </xf>
    <xf numFmtId="21" fontId="6" fillId="5" borderId="3" xfId="0" applyNumberFormat="1" applyFont="1" applyFill="1" applyBorder="1" applyAlignment="1">
      <alignment horizontal="left" vertical="center" wrapText="1"/>
    </xf>
    <xf numFmtId="166" fontId="6" fillId="5" borderId="4" xfId="0" applyNumberFormat="1" applyFont="1" applyFill="1" applyBorder="1" applyAlignment="1">
      <alignment horizontal="right" vertical="center" wrapText="1"/>
    </xf>
    <xf numFmtId="21" fontId="6" fillId="4" borderId="3" xfId="0" applyNumberFormat="1" applyFont="1" applyFill="1" applyBorder="1" applyAlignment="1">
      <alignment horizontal="left" vertical="center" wrapText="1"/>
    </xf>
    <xf numFmtId="46" fontId="6" fillId="5" borderId="3" xfId="0" applyNumberFormat="1" applyFont="1" applyFill="1" applyBorder="1" applyAlignment="1">
      <alignment horizontal="left" vertical="center" wrapText="1"/>
    </xf>
    <xf numFmtId="46" fontId="6" fillId="4" borderId="3" xfId="0" applyNumberFormat="1" applyFont="1" applyFill="1" applyBorder="1" applyAlignment="1">
      <alignment horizontal="left" vertical="center" wrapText="1"/>
    </xf>
    <xf numFmtId="0" fontId="23" fillId="6" borderId="5" xfId="0" applyFont="1" applyFill="1" applyBorder="1" applyAlignment="1">
      <alignment horizontal="left" vertical="center" wrapText="1"/>
    </xf>
    <xf numFmtId="166" fontId="18" fillId="6" borderId="6" xfId="0" applyNumberFormat="1" applyFont="1" applyFill="1" applyBorder="1" applyAlignment="1">
      <alignment horizontal="right" vertical="center" wrapText="1"/>
    </xf>
    <xf numFmtId="166" fontId="6" fillId="4" borderId="6" xfId="0" applyNumberFormat="1" applyFont="1" applyFill="1" applyBorder="1" applyAlignment="1">
      <alignment horizontal="right" vertical="center" wrapText="1"/>
    </xf>
    <xf numFmtId="0" fontId="16" fillId="6" borderId="0" xfId="0" applyFont="1" applyFill="1" applyBorder="1" applyAlignment="1">
      <alignment horizontal="left" vertical="center" wrapText="1"/>
    </xf>
    <xf numFmtId="0" fontId="0" fillId="0" borderId="0" xfId="0" applyAlignment="1">
      <alignment vertical="center" wrapText="1"/>
    </xf>
    <xf numFmtId="0" fontId="25" fillId="9" borderId="4" xfId="0" applyFont="1" applyFill="1" applyBorder="1" applyAlignment="1">
      <alignment horizontal="right" vertical="center" wrapText="1"/>
    </xf>
    <xf numFmtId="0" fontId="25" fillId="9" borderId="25" xfId="0" applyFont="1" applyFill="1" applyBorder="1" applyAlignment="1">
      <alignment horizontal="right" vertical="center" wrapText="1"/>
    </xf>
    <xf numFmtId="3" fontId="23" fillId="4" borderId="3" xfId="1" applyNumberFormat="1" applyFont="1" applyFill="1" applyBorder="1" applyAlignment="1">
      <alignment horizontal="left" vertical="center" wrapText="1"/>
    </xf>
    <xf numFmtId="3" fontId="6" fillId="4" borderId="4" xfId="0" applyNumberFormat="1" applyFont="1" applyFill="1" applyBorder="1" applyAlignment="1">
      <alignment horizontal="right" vertical="top" wrapText="1"/>
    </xf>
    <xf numFmtId="3" fontId="18" fillId="5" borderId="3" xfId="0" applyNumberFormat="1" applyFont="1" applyFill="1" applyBorder="1" applyAlignment="1" applyProtection="1">
      <alignment vertical="center" wrapText="1"/>
      <protection locked="0"/>
    </xf>
    <xf numFmtId="3" fontId="18" fillId="5" borderId="4" xfId="0" applyNumberFormat="1" applyFont="1" applyFill="1" applyBorder="1" applyAlignment="1" applyProtection="1">
      <alignment vertical="center" wrapText="1"/>
      <protection locked="0"/>
    </xf>
    <xf numFmtId="3" fontId="18" fillId="5" borderId="25" xfId="0" applyNumberFormat="1" applyFont="1" applyFill="1" applyBorder="1" applyAlignment="1" applyProtection="1">
      <alignment vertical="center" wrapText="1"/>
      <protection locked="0"/>
    </xf>
    <xf numFmtId="3" fontId="18" fillId="4" borderId="3" xfId="0" applyNumberFormat="1" applyFont="1" applyFill="1" applyBorder="1" applyAlignment="1" applyProtection="1">
      <alignment vertical="center" wrapText="1"/>
      <protection locked="0"/>
    </xf>
    <xf numFmtId="3" fontId="18" fillId="4" borderId="3" xfId="0" applyNumberFormat="1" applyFont="1" applyFill="1" applyBorder="1" applyAlignment="1">
      <alignment vertical="center" wrapText="1"/>
    </xf>
    <xf numFmtId="3" fontId="18" fillId="5" borderId="3" xfId="0" applyNumberFormat="1" applyFont="1" applyFill="1" applyBorder="1" applyAlignment="1">
      <alignment vertical="center" wrapText="1"/>
    </xf>
    <xf numFmtId="3" fontId="18" fillId="4" borderId="5" xfId="0" applyNumberFormat="1" applyFont="1" applyFill="1" applyBorder="1" applyAlignment="1" applyProtection="1">
      <alignment vertical="center" wrapText="1"/>
      <protection locked="0"/>
    </xf>
    <xf numFmtId="3" fontId="6" fillId="4" borderId="6" xfId="0" applyNumberFormat="1" applyFont="1" applyFill="1" applyBorder="1" applyAlignment="1">
      <alignment horizontal="right" vertical="top" wrapText="1"/>
    </xf>
    <xf numFmtId="0" fontId="24" fillId="0" borderId="0" xfId="0" applyFont="1" applyBorder="1" applyAlignment="1">
      <alignment horizontal="left" vertical="center" wrapText="1"/>
    </xf>
    <xf numFmtId="3" fontId="18" fillId="4" borderId="4" xfId="0" applyNumberFormat="1" applyFont="1" applyFill="1" applyBorder="1" applyAlignment="1">
      <alignment vertical="center" wrapText="1"/>
    </xf>
    <xf numFmtId="3" fontId="18" fillId="4" borderId="25" xfId="0" applyNumberFormat="1" applyFont="1" applyFill="1" applyBorder="1" applyAlignment="1">
      <alignment vertical="center" wrapText="1"/>
    </xf>
    <xf numFmtId="3" fontId="18" fillId="5" borderId="4" xfId="0" applyNumberFormat="1" applyFont="1" applyFill="1" applyBorder="1" applyAlignment="1">
      <alignment vertical="center" wrapText="1"/>
    </xf>
    <xf numFmtId="3" fontId="18" fillId="4" borderId="4" xfId="0" applyNumberFormat="1" applyFont="1" applyFill="1" applyBorder="1" applyAlignment="1" applyProtection="1">
      <alignment vertical="center" wrapText="1"/>
      <protection locked="0"/>
    </xf>
    <xf numFmtId="3" fontId="18" fillId="4" borderId="25" xfId="0" applyNumberFormat="1" applyFont="1" applyFill="1" applyBorder="1" applyAlignment="1" applyProtection="1">
      <alignment vertical="center" wrapText="1"/>
      <protection locked="0"/>
    </xf>
    <xf numFmtId="3" fontId="18" fillId="4" borderId="6" xfId="0" applyNumberFormat="1" applyFont="1" applyFill="1" applyBorder="1" applyAlignment="1" applyProtection="1">
      <alignment vertical="center" wrapText="1"/>
      <protection locked="0"/>
    </xf>
    <xf numFmtId="3" fontId="18" fillId="4" borderId="29" xfId="0" applyNumberFormat="1" applyFont="1" applyFill="1" applyBorder="1" applyAlignment="1" applyProtection="1">
      <alignment vertical="center" wrapText="1"/>
      <protection locked="0"/>
    </xf>
    <xf numFmtId="0" fontId="28" fillId="0" borderId="0" xfId="0" applyFont="1" applyBorder="1" applyAlignment="1">
      <alignment horizontal="right" vertical="center" wrapText="1"/>
    </xf>
    <xf numFmtId="0" fontId="5" fillId="2" borderId="16" xfId="0" applyFont="1" applyFill="1" applyBorder="1" applyAlignment="1">
      <alignment horizontal="right" wrapText="1"/>
    </xf>
    <xf numFmtId="0" fontId="31" fillId="0" borderId="0" xfId="0" applyFont="1"/>
    <xf numFmtId="0" fontId="13" fillId="0" borderId="0" xfId="0" applyFont="1" applyBorder="1" applyAlignment="1">
      <alignment horizontal="right" vertical="center"/>
    </xf>
    <xf numFmtId="2" fontId="18" fillId="5" borderId="4" xfId="0" applyNumberFormat="1" applyFont="1" applyFill="1" applyBorder="1" applyAlignment="1">
      <alignment horizontal="right" vertical="center"/>
    </xf>
    <xf numFmtId="2" fontId="18" fillId="5" borderId="9" xfId="0" applyNumberFormat="1" applyFont="1" applyFill="1" applyBorder="1" applyAlignment="1">
      <alignment horizontal="right" vertical="center"/>
    </xf>
    <xf numFmtId="2" fontId="18" fillId="4" borderId="6" xfId="0" applyNumberFormat="1" applyFont="1" applyFill="1" applyBorder="1" applyAlignment="1">
      <alignment horizontal="right" vertical="center"/>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3" borderId="3"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4" borderId="3" xfId="0" applyFont="1" applyFill="1" applyBorder="1" applyAlignment="1">
      <alignment horizontal="left" vertical="top" wrapText="1"/>
    </xf>
    <xf numFmtId="4" fontId="6" fillId="5" borderId="9" xfId="0" applyNumberFormat="1" applyFont="1" applyFill="1" applyBorder="1" applyAlignment="1">
      <alignment horizontal="right" vertical="center" wrapText="1"/>
    </xf>
    <xf numFmtId="4" fontId="6" fillId="5" borderId="4" xfId="0" applyNumberFormat="1" applyFont="1" applyFill="1" applyBorder="1" applyAlignment="1">
      <alignment horizontal="right" vertical="center" wrapText="1"/>
    </xf>
    <xf numFmtId="4" fontId="6" fillId="4" borderId="4" xfId="0" applyNumberFormat="1" applyFont="1" applyFill="1" applyBorder="1" applyAlignment="1">
      <alignment horizontal="right" vertical="center" wrapText="1"/>
    </xf>
    <xf numFmtId="0" fontId="6" fillId="4" borderId="5" xfId="0" applyFont="1" applyFill="1" applyBorder="1" applyAlignment="1">
      <alignment horizontal="left" vertical="top" wrapText="1"/>
    </xf>
    <xf numFmtId="3" fontId="6" fillId="3" borderId="3" xfId="0" applyNumberFormat="1" applyFont="1" applyFill="1" applyBorder="1" applyAlignment="1">
      <alignment horizontal="left" vertical="center" wrapText="1"/>
    </xf>
    <xf numFmtId="3" fontId="6" fillId="3" borderId="5" xfId="0" applyNumberFormat="1" applyFont="1" applyFill="1" applyBorder="1" applyAlignment="1">
      <alignment horizontal="left" vertical="center" wrapText="1"/>
    </xf>
    <xf numFmtId="0" fontId="38" fillId="0" borderId="0" xfId="0" applyFont="1"/>
    <xf numFmtId="0" fontId="6" fillId="0" borderId="3" xfId="0" applyFont="1" applyFill="1" applyBorder="1" applyAlignment="1">
      <alignment horizontal="left" vertical="center" wrapText="1"/>
    </xf>
    <xf numFmtId="0" fontId="6" fillId="0" borderId="4"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0" fillId="0" borderId="0" xfId="0" applyFill="1"/>
    <xf numFmtId="0" fontId="6" fillId="0" borderId="3" xfId="0" applyFont="1" applyFill="1" applyBorder="1" applyAlignment="1">
      <alignment horizontal="left" vertical="center" wrapText="1" indent="1"/>
    </xf>
    <xf numFmtId="0" fontId="27" fillId="0" borderId="0" xfId="0" applyFont="1" applyAlignment="1">
      <alignment vertical="center"/>
    </xf>
    <xf numFmtId="0" fontId="16" fillId="0" borderId="0" xfId="0" applyFont="1" applyAlignment="1">
      <alignment vertical="center"/>
    </xf>
    <xf numFmtId="0" fontId="5" fillId="2" borderId="25" xfId="0" applyFont="1" applyFill="1" applyBorder="1" applyAlignment="1">
      <alignment horizontal="right" wrapText="1"/>
    </xf>
    <xf numFmtId="0" fontId="6" fillId="4" borderId="3" xfId="0" applyFont="1" applyFill="1" applyBorder="1" applyAlignment="1">
      <alignment horizontal="left" vertical="center" wrapText="1"/>
    </xf>
    <xf numFmtId="0" fontId="6" fillId="4" borderId="4" xfId="0" applyFont="1" applyFill="1" applyBorder="1" applyAlignment="1">
      <alignment horizontal="right" vertical="center" wrapText="1"/>
    </xf>
    <xf numFmtId="3" fontId="6" fillId="5" borderId="6" xfId="0" applyNumberFormat="1" applyFont="1" applyFill="1" applyBorder="1" applyAlignment="1">
      <alignment horizontal="right" vertical="center" wrapText="1"/>
    </xf>
    <xf numFmtId="0" fontId="38" fillId="3" borderId="0" xfId="0" applyFont="1" applyFill="1" applyBorder="1" applyAlignment="1">
      <alignment vertical="center" wrapText="1"/>
    </xf>
    <xf numFmtId="0" fontId="38" fillId="0" borderId="0" xfId="0" applyFont="1" applyAlignment="1">
      <alignment vertical="center"/>
    </xf>
    <xf numFmtId="0" fontId="5" fillId="2" borderId="33" xfId="0" applyFont="1" applyFill="1" applyBorder="1" applyAlignment="1">
      <alignment horizontal="left" wrapText="1"/>
    </xf>
    <xf numFmtId="0" fontId="5" fillId="2" borderId="54" xfId="0" applyFont="1" applyFill="1" applyBorder="1" applyAlignment="1">
      <alignment horizontal="right" wrapText="1"/>
    </xf>
    <xf numFmtId="0" fontId="5" fillId="2" borderId="55" xfId="0" applyFont="1" applyFill="1" applyBorder="1" applyAlignment="1">
      <alignment horizontal="right" wrapText="1"/>
    </xf>
    <xf numFmtId="0" fontId="6" fillId="3" borderId="37" xfId="0" applyFont="1" applyFill="1" applyBorder="1" applyAlignment="1">
      <alignment horizontal="right" vertical="center" wrapText="1"/>
    </xf>
    <xf numFmtId="0" fontId="6" fillId="3" borderId="56" xfId="0" applyFont="1" applyFill="1" applyBorder="1" applyAlignment="1">
      <alignment horizontal="right" vertical="center" wrapText="1"/>
    </xf>
    <xf numFmtId="0" fontId="6" fillId="3" borderId="57" xfId="0" applyFont="1" applyFill="1" applyBorder="1" applyAlignment="1">
      <alignment horizontal="right" vertical="center" wrapText="1"/>
    </xf>
    <xf numFmtId="0" fontId="6" fillId="5" borderId="37" xfId="0" applyFont="1" applyFill="1" applyBorder="1" applyAlignment="1">
      <alignment horizontal="right" vertical="center" wrapText="1"/>
    </xf>
    <xf numFmtId="0" fontId="6" fillId="5" borderId="56" xfId="0" applyFont="1" applyFill="1" applyBorder="1" applyAlignment="1">
      <alignment horizontal="right" vertical="center" wrapText="1"/>
    </xf>
    <xf numFmtId="0" fontId="6" fillId="5" borderId="57" xfId="0" applyFont="1" applyFill="1" applyBorder="1" applyAlignment="1">
      <alignment horizontal="right" vertical="center" wrapText="1"/>
    </xf>
    <xf numFmtId="0" fontId="6" fillId="3" borderId="40" xfId="0" applyFont="1" applyFill="1" applyBorder="1" applyAlignment="1">
      <alignment horizontal="right" vertical="center" wrapText="1"/>
    </xf>
    <xf numFmtId="0" fontId="6" fillId="3" borderId="58" xfId="0" applyFont="1" applyFill="1" applyBorder="1" applyAlignment="1">
      <alignment horizontal="right" vertical="center" wrapText="1"/>
    </xf>
    <xf numFmtId="0" fontId="7" fillId="3" borderId="0" xfId="0" applyFont="1" applyFill="1" applyBorder="1" applyAlignment="1">
      <alignment horizontal="left" wrapText="1"/>
    </xf>
    <xf numFmtId="0" fontId="6" fillId="4" borderId="4" xfId="0" applyFont="1" applyFill="1" applyBorder="1" applyAlignment="1">
      <alignment horizontal="left" vertical="center" wrapText="1"/>
    </xf>
    <xf numFmtId="0" fontId="6" fillId="5" borderId="4" xfId="0" applyFont="1" applyFill="1" applyBorder="1" applyAlignment="1">
      <alignment horizontal="left" vertical="center" wrapText="1"/>
    </xf>
    <xf numFmtId="0" fontId="7" fillId="3" borderId="0" xfId="0" applyFont="1" applyFill="1" applyBorder="1" applyAlignment="1">
      <alignment horizontal="left" vertical="top" wrapText="1"/>
    </xf>
    <xf numFmtId="167" fontId="6" fillId="3" borderId="4" xfId="0" applyNumberFormat="1" applyFont="1" applyFill="1" applyBorder="1" applyAlignment="1">
      <alignment horizontal="right" vertical="center" wrapText="1"/>
    </xf>
    <xf numFmtId="167" fontId="6" fillId="3" borderId="25" xfId="0" applyNumberFormat="1" applyFont="1" applyFill="1" applyBorder="1" applyAlignment="1">
      <alignment horizontal="right" vertical="center" wrapText="1"/>
    </xf>
    <xf numFmtId="0" fontId="3" fillId="0" borderId="0" xfId="0" applyFont="1" applyAlignment="1">
      <alignment horizontal="left" vertical="center"/>
    </xf>
    <xf numFmtId="0" fontId="5" fillId="2" borderId="4" xfId="0" applyFont="1" applyFill="1" applyBorder="1" applyAlignment="1">
      <alignment wrapText="1"/>
    </xf>
    <xf numFmtId="0" fontId="11" fillId="0" borderId="0" xfId="0" applyFont="1" applyFill="1"/>
    <xf numFmtId="0" fontId="41" fillId="0" borderId="0" xfId="0" applyFont="1"/>
    <xf numFmtId="0" fontId="11" fillId="0" borderId="0" xfId="0" applyNumberFormat="1" applyFont="1" applyFill="1" applyBorder="1" applyAlignment="1" applyProtection="1"/>
    <xf numFmtId="0" fontId="5" fillId="2" borderId="4" xfId="0" applyFont="1" applyFill="1" applyBorder="1" applyAlignment="1">
      <alignment vertical="center" wrapText="1"/>
    </xf>
    <xf numFmtId="165" fontId="6" fillId="3" borderId="4" xfId="0" applyNumberFormat="1" applyFont="1" applyFill="1" applyBorder="1" applyAlignment="1">
      <alignment horizontal="right" vertical="center" wrapText="1"/>
    </xf>
    <xf numFmtId="165" fontId="6" fillId="3" borderId="9" xfId="0" applyNumberFormat="1" applyFont="1" applyFill="1" applyBorder="1" applyAlignment="1">
      <alignment horizontal="right" vertical="center" wrapText="1"/>
    </xf>
    <xf numFmtId="0" fontId="11" fillId="0" borderId="0" xfId="0" applyFont="1" applyFill="1" applyAlignment="1">
      <alignment vertical="center"/>
    </xf>
    <xf numFmtId="0" fontId="11" fillId="0" borderId="0" xfId="0" applyNumberFormat="1" applyFont="1" applyFill="1" applyBorder="1" applyAlignment="1" applyProtection="1">
      <alignment vertical="center"/>
    </xf>
    <xf numFmtId="0" fontId="19" fillId="2" borderId="2" xfId="0" applyFont="1" applyFill="1" applyBorder="1" applyAlignment="1">
      <alignment horizontal="right" vertical="center" wrapText="1"/>
    </xf>
    <xf numFmtId="0" fontId="19" fillId="2" borderId="8" xfId="0" applyFont="1" applyFill="1" applyBorder="1" applyAlignment="1">
      <alignment horizontal="right" vertical="center" wrapText="1"/>
    </xf>
    <xf numFmtId="3" fontId="6" fillId="3" borderId="4" xfId="0" applyNumberFormat="1" applyFont="1" applyFill="1" applyBorder="1" applyAlignment="1">
      <alignment horizontal="center" vertical="center" wrapText="1"/>
    </xf>
    <xf numFmtId="3" fontId="6" fillId="5" borderId="4"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6" xfId="0" applyNumberFormat="1" applyFont="1" applyFill="1" applyBorder="1" applyAlignment="1">
      <alignment horizontal="right" vertical="center" wrapText="1"/>
    </xf>
    <xf numFmtId="0" fontId="42" fillId="3" borderId="0"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5" fillId="2" borderId="7" xfId="0" applyFont="1" applyFill="1" applyBorder="1" applyAlignment="1">
      <alignment vertical="center" wrapText="1"/>
    </xf>
    <xf numFmtId="1" fontId="6" fillId="4" borderId="4" xfId="0" applyNumberFormat="1" applyFont="1" applyFill="1" applyBorder="1" applyAlignment="1">
      <alignment horizontal="right" vertical="center" wrapText="1"/>
    </xf>
    <xf numFmtId="0" fontId="6" fillId="4" borderId="6" xfId="0" applyFont="1" applyFill="1" applyBorder="1" applyAlignment="1">
      <alignment horizontal="right" vertical="center" wrapText="1"/>
    </xf>
    <xf numFmtId="2" fontId="6" fillId="5" borderId="4" xfId="0" applyNumberFormat="1" applyFont="1" applyFill="1" applyBorder="1" applyAlignment="1">
      <alignment horizontal="right" vertical="center" wrapText="1"/>
    </xf>
    <xf numFmtId="2" fontId="6" fillId="3" borderId="4" xfId="0" applyNumberFormat="1" applyFont="1" applyFill="1" applyBorder="1" applyAlignment="1">
      <alignment horizontal="right" vertical="center" wrapText="1"/>
    </xf>
    <xf numFmtId="0" fontId="6" fillId="4" borderId="5"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8" fillId="3" borderId="43" xfId="0" applyFont="1" applyFill="1" applyBorder="1" applyAlignment="1">
      <alignment horizontal="left" vertical="center" wrapText="1"/>
    </xf>
    <xf numFmtId="0" fontId="5" fillId="2" borderId="4" xfId="0" applyFont="1" applyFill="1" applyBorder="1" applyAlignment="1">
      <alignment horizontal="center" vertical="top" wrapText="1"/>
    </xf>
    <xf numFmtId="0" fontId="5" fillId="2" borderId="9" xfId="0" applyFont="1" applyFill="1" applyBorder="1" applyAlignment="1">
      <alignment horizontal="center" vertical="top" wrapText="1"/>
    </xf>
    <xf numFmtId="0" fontId="27" fillId="4" borderId="0" xfId="0" applyFont="1" applyFill="1" applyBorder="1" applyAlignment="1">
      <alignment horizontal="left" vertical="center" wrapText="1"/>
    </xf>
    <xf numFmtId="0" fontId="21" fillId="0" borderId="0" xfId="0" applyFont="1" applyBorder="1" applyAlignment="1"/>
    <xf numFmtId="3" fontId="6" fillId="11" borderId="9" xfId="0" applyNumberFormat="1" applyFont="1" applyFill="1" applyBorder="1" applyAlignment="1">
      <alignment horizontal="right" vertical="center" wrapText="1"/>
    </xf>
    <xf numFmtId="4" fontId="18" fillId="5" borderId="4" xfId="0" applyNumberFormat="1" applyFont="1" applyFill="1" applyBorder="1" applyAlignment="1">
      <alignment horizontal="right" vertical="center" wrapText="1"/>
    </xf>
    <xf numFmtId="4" fontId="18" fillId="4" borderId="4" xfId="0" applyNumberFormat="1" applyFont="1" applyFill="1" applyBorder="1" applyAlignment="1">
      <alignment horizontal="right" vertical="center" wrapText="1"/>
    </xf>
    <xf numFmtId="168" fontId="18" fillId="4" borderId="4" xfId="0" applyNumberFormat="1" applyFont="1" applyFill="1" applyBorder="1" applyAlignment="1">
      <alignment horizontal="right" vertical="center" wrapText="1"/>
    </xf>
    <xf numFmtId="3" fontId="6" fillId="11" borderId="13" xfId="0" applyNumberFormat="1" applyFont="1" applyFill="1" applyBorder="1" applyAlignment="1">
      <alignment horizontal="right" vertical="center" wrapText="1"/>
    </xf>
    <xf numFmtId="0" fontId="6" fillId="4" borderId="25" xfId="0" applyFont="1" applyFill="1" applyBorder="1" applyAlignment="1">
      <alignment horizontal="right" vertical="center" wrapText="1"/>
    </xf>
    <xf numFmtId="0" fontId="9" fillId="3" borderId="0" xfId="0" applyFont="1" applyFill="1" applyBorder="1" applyAlignment="1">
      <alignment vertical="center" wrapText="1"/>
    </xf>
    <xf numFmtId="0" fontId="0" fillId="0" borderId="0" xfId="0"/>
    <xf numFmtId="0" fontId="0" fillId="0" borderId="0" xfId="0"/>
    <xf numFmtId="3" fontId="6" fillId="3" borderId="9" xfId="0" applyNumberFormat="1" applyFont="1" applyFill="1" applyBorder="1" applyAlignment="1">
      <alignment horizontal="right" vertical="top" wrapText="1"/>
    </xf>
    <xf numFmtId="3" fontId="6" fillId="10" borderId="9" xfId="0" applyNumberFormat="1" applyFont="1" applyFill="1" applyBorder="1" applyAlignment="1">
      <alignment horizontal="right" vertical="top" wrapText="1"/>
    </xf>
    <xf numFmtId="0" fontId="6" fillId="3" borderId="5" xfId="0" applyFont="1" applyFill="1" applyBorder="1" applyAlignment="1">
      <alignment horizontal="left" vertical="top" wrapText="1"/>
    </xf>
    <xf numFmtId="3" fontId="6" fillId="3" borderId="6" xfId="0" applyNumberFormat="1" applyFont="1" applyFill="1" applyBorder="1" applyAlignment="1">
      <alignment horizontal="right" vertical="top" wrapText="1"/>
    </xf>
    <xf numFmtId="3" fontId="6" fillId="3" borderId="13" xfId="0" applyNumberFormat="1" applyFont="1" applyFill="1" applyBorder="1" applyAlignment="1">
      <alignment horizontal="right" vertical="top" wrapText="1"/>
    </xf>
    <xf numFmtId="0" fontId="0" fillId="0" borderId="0" xfId="0"/>
    <xf numFmtId="0" fontId="0" fillId="0" borderId="0" xfId="0"/>
    <xf numFmtId="3" fontId="0" fillId="0" borderId="0" xfId="0" applyNumberFormat="1" applyAlignment="1">
      <alignment vertical="center" wrapText="1"/>
    </xf>
    <xf numFmtId="0" fontId="0" fillId="0" borderId="0" xfId="0"/>
    <xf numFmtId="0" fontId="0" fillId="0" borderId="0" xfId="0"/>
    <xf numFmtId="0" fontId="0" fillId="0" borderId="0" xfId="0"/>
    <xf numFmtId="1" fontId="6" fillId="4" borderId="9" xfId="0" applyNumberFormat="1" applyFont="1" applyFill="1" applyBorder="1" applyAlignment="1">
      <alignment horizontal="right" vertical="center" wrapText="1"/>
    </xf>
    <xf numFmtId="165" fontId="6" fillId="4" borderId="4" xfId="0" applyNumberFormat="1" applyFont="1" applyFill="1" applyBorder="1" applyAlignment="1">
      <alignment horizontal="right" vertical="center" wrapText="1"/>
    </xf>
    <xf numFmtId="165" fontId="6" fillId="5" borderId="4" xfId="0" applyNumberFormat="1" applyFont="1" applyFill="1" applyBorder="1" applyAlignment="1">
      <alignment horizontal="right" vertical="center" wrapText="1"/>
    </xf>
    <xf numFmtId="165" fontId="6" fillId="4" borderId="9" xfId="0" applyNumberFormat="1" applyFont="1" applyFill="1" applyBorder="1" applyAlignment="1">
      <alignment horizontal="right" vertical="center" wrapText="1"/>
    </xf>
    <xf numFmtId="165" fontId="6" fillId="5" borderId="9" xfId="0" applyNumberFormat="1" applyFont="1" applyFill="1" applyBorder="1" applyAlignment="1">
      <alignment horizontal="right" vertical="center" wrapText="1"/>
    </xf>
    <xf numFmtId="0" fontId="53" fillId="0" borderId="0" xfId="0" applyFont="1" applyAlignment="1">
      <alignment horizontal="right" vertical="center"/>
    </xf>
    <xf numFmtId="14" fontId="3" fillId="0" borderId="0" xfId="0" applyNumberFormat="1" applyFont="1" applyAlignment="1">
      <alignment horizontal="left" vertical="center"/>
    </xf>
    <xf numFmtId="0" fontId="6" fillId="5" borderId="18"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0" fillId="0" borderId="0" xfId="0"/>
    <xf numFmtId="0" fontId="0" fillId="0" borderId="0" xfId="0"/>
    <xf numFmtId="0" fontId="0" fillId="0" borderId="0" xfId="0"/>
    <xf numFmtId="0" fontId="39" fillId="3" borderId="0" xfId="0" applyFont="1" applyFill="1" applyBorder="1" applyAlignment="1">
      <alignment vertical="center" wrapText="1"/>
    </xf>
    <xf numFmtId="0" fontId="0" fillId="0" borderId="0" xfId="0"/>
    <xf numFmtId="0" fontId="53" fillId="0" borderId="47" xfId="0" applyFont="1" applyBorder="1" applyAlignment="1">
      <alignment horizontal="right"/>
    </xf>
    <xf numFmtId="0" fontId="0" fillId="0" borderId="0" xfId="0"/>
    <xf numFmtId="0" fontId="0" fillId="0" borderId="0" xfId="0"/>
    <xf numFmtId="3" fontId="6" fillId="4" borderId="25" xfId="0" applyNumberFormat="1" applyFont="1" applyFill="1" applyBorder="1" applyAlignment="1">
      <alignment horizontal="right" vertical="top" wrapText="1"/>
    </xf>
    <xf numFmtId="3" fontId="6" fillId="4" borderId="29" xfId="0" applyNumberFormat="1" applyFont="1" applyFill="1" applyBorder="1" applyAlignment="1">
      <alignment horizontal="right" vertical="top" wrapText="1"/>
    </xf>
    <xf numFmtId="0" fontId="0" fillId="0" borderId="0" xfId="0"/>
    <xf numFmtId="0" fontId="5" fillId="2" borderId="28" xfId="0" applyFont="1" applyFill="1" applyBorder="1" applyAlignment="1">
      <alignment horizontal="right" vertical="center" wrapText="1"/>
    </xf>
    <xf numFmtId="3" fontId="6" fillId="5" borderId="29" xfId="0" applyNumberFormat="1" applyFont="1" applyFill="1" applyBorder="1" applyAlignment="1">
      <alignment horizontal="right" vertical="center" wrapText="1"/>
    </xf>
    <xf numFmtId="0" fontId="9" fillId="13" borderId="0" xfId="0" applyFont="1" applyFill="1" applyAlignment="1">
      <alignment horizontal="left" vertical="center" wrapText="1"/>
    </xf>
    <xf numFmtId="171" fontId="6" fillId="13" borderId="4" xfId="0" applyNumberFormat="1" applyFont="1" applyFill="1" applyBorder="1" applyAlignment="1">
      <alignment horizontal="right" vertical="top" wrapText="1"/>
    </xf>
    <xf numFmtId="0" fontId="9" fillId="13" borderId="4" xfId="0" applyFont="1" applyFill="1" applyBorder="1" applyAlignment="1">
      <alignment horizontal="center" vertical="center" wrapText="1"/>
    </xf>
    <xf numFmtId="0" fontId="11" fillId="0" borderId="4" xfId="0" applyNumberFormat="1" applyFont="1" applyFill="1" applyBorder="1" applyAlignment="1" applyProtection="1"/>
    <xf numFmtId="0" fontId="9" fillId="13" borderId="4" xfId="0" applyFont="1" applyFill="1" applyBorder="1" applyAlignment="1">
      <alignment horizontal="left" vertical="center" wrapText="1"/>
    </xf>
    <xf numFmtId="0" fontId="9" fillId="13" borderId="25" xfId="0" applyFont="1" applyFill="1" applyBorder="1" applyAlignment="1">
      <alignment horizontal="left" vertical="center" wrapText="1"/>
    </xf>
    <xf numFmtId="0" fontId="11" fillId="0" borderId="25" xfId="0" applyNumberFormat="1" applyFont="1" applyFill="1" applyBorder="1" applyAlignment="1" applyProtection="1">
      <alignment wrapText="1"/>
    </xf>
    <xf numFmtId="0" fontId="11" fillId="0" borderId="4" xfId="0" applyNumberFormat="1" applyFont="1" applyFill="1" applyBorder="1" applyAlignment="1" applyProtection="1">
      <alignment horizontal="center"/>
    </xf>
    <xf numFmtId="0" fontId="11" fillId="0" borderId="4" xfId="0" applyNumberFormat="1" applyFont="1" applyFill="1" applyBorder="1" applyAlignment="1" applyProtection="1">
      <alignment vertical="center"/>
    </xf>
    <xf numFmtId="3" fontId="11"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0" fillId="0" borderId="0" xfId="0"/>
    <xf numFmtId="0" fontId="0" fillId="0" borderId="0" xfId="0"/>
    <xf numFmtId="0" fontId="0" fillId="0" borderId="0" xfId="0"/>
    <xf numFmtId="0" fontId="0" fillId="0" borderId="0" xfId="0"/>
    <xf numFmtId="166" fontId="6" fillId="4" borderId="25" xfId="0" applyNumberFormat="1" applyFont="1" applyFill="1" applyBorder="1" applyAlignment="1">
      <alignment horizontal="right" vertical="center" wrapText="1"/>
    </xf>
    <xf numFmtId="166" fontId="6" fillId="5" borderId="25" xfId="0" applyNumberFormat="1" applyFont="1" applyFill="1" applyBorder="1" applyAlignment="1">
      <alignment horizontal="right" vertical="center" wrapText="1"/>
    </xf>
    <xf numFmtId="0" fontId="22" fillId="7" borderId="44" xfId="0" applyFont="1" applyFill="1" applyBorder="1" applyAlignment="1">
      <alignment horizontal="right" wrapText="1"/>
    </xf>
    <xf numFmtId="0" fontId="0" fillId="0" borderId="0" xfId="0"/>
    <xf numFmtId="0" fontId="0" fillId="0" borderId="0" xfId="0"/>
    <xf numFmtId="0" fontId="0" fillId="0" borderId="0" xfId="0"/>
    <xf numFmtId="0" fontId="9" fillId="3" borderId="0" xfId="0" applyFont="1" applyFill="1" applyBorder="1" applyAlignment="1">
      <alignment horizontal="left" vertical="center" wrapText="1"/>
    </xf>
    <xf numFmtId="0" fontId="24" fillId="0" borderId="0" xfId="0" applyFont="1" applyBorder="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39" fillId="3" borderId="0" xfId="0" applyFont="1" applyFill="1" applyBorder="1" applyAlignment="1">
      <alignment horizontal="left" wrapText="1"/>
    </xf>
    <xf numFmtId="3" fontId="6" fillId="4" borderId="26" xfId="0" applyNumberFormat="1" applyFont="1" applyFill="1" applyBorder="1" applyAlignment="1">
      <alignment horizontal="right" vertical="center" wrapText="1"/>
    </xf>
    <xf numFmtId="3" fontId="6" fillId="5" borderId="26" xfId="0" applyNumberFormat="1" applyFont="1" applyFill="1" applyBorder="1" applyAlignment="1">
      <alignment horizontal="right" vertical="center" wrapText="1"/>
    </xf>
    <xf numFmtId="0" fontId="0" fillId="0" borderId="0" xfId="0"/>
    <xf numFmtId="3" fontId="0" fillId="0" borderId="0" xfId="0" applyNumberFormat="1" applyBorder="1"/>
    <xf numFmtId="0" fontId="79" fillId="0" borderId="46" xfId="0" applyFont="1" applyFill="1" applyBorder="1" applyAlignment="1">
      <alignment horizontal="center" vertical="center" wrapText="1"/>
    </xf>
    <xf numFmtId="0" fontId="79" fillId="0" borderId="4" xfId="0" applyFont="1" applyFill="1" applyBorder="1" applyAlignment="1">
      <alignment horizontal="center" vertical="center" wrapText="1"/>
    </xf>
    <xf numFmtId="3" fontId="82" fillId="14" borderId="19" xfId="0" applyNumberFormat="1" applyFont="1" applyFill="1" applyBorder="1" applyAlignment="1">
      <alignment vertical="center"/>
    </xf>
    <xf numFmtId="4" fontId="80" fillId="0" borderId="45" xfId="0" applyNumberFormat="1" applyFont="1" applyFill="1" applyBorder="1" applyAlignment="1">
      <alignment vertical="center"/>
    </xf>
    <xf numFmtId="4" fontId="80" fillId="0" borderId="0" xfId="2405" applyNumberFormat="1" applyFont="1" applyFill="1" applyBorder="1" applyAlignment="1">
      <alignment vertical="center"/>
    </xf>
    <xf numFmtId="4" fontId="80" fillId="0" borderId="45" xfId="2405" applyNumberFormat="1" applyFont="1" applyFill="1" applyBorder="1" applyAlignment="1">
      <alignment vertical="center"/>
    </xf>
    <xf numFmtId="4" fontId="80" fillId="8" borderId="0" xfId="2405" applyNumberFormat="1" applyFont="1" applyFill="1" applyBorder="1" applyAlignment="1">
      <alignment vertical="center"/>
    </xf>
    <xf numFmtId="4" fontId="80" fillId="8" borderId="45" xfId="2405" applyNumberFormat="1" applyFont="1" applyFill="1" applyBorder="1" applyAlignment="1">
      <alignment vertical="center"/>
    </xf>
    <xf numFmtId="0" fontId="81" fillId="0" borderId="46" xfId="2405" applyFont="1" applyFill="1" applyBorder="1" applyAlignment="1">
      <alignment horizontal="center" vertical="center" wrapText="1"/>
    </xf>
    <xf numFmtId="3" fontId="79" fillId="0" borderId="4" xfId="2405" applyNumberFormat="1" applyFont="1" applyFill="1" applyBorder="1" applyAlignment="1">
      <alignment vertical="center"/>
    </xf>
    <xf numFmtId="4" fontId="79" fillId="0" borderId="4" xfId="2405" applyNumberFormat="1" applyFont="1" applyFill="1" applyBorder="1" applyAlignment="1">
      <alignment vertical="center"/>
    </xf>
    <xf numFmtId="0" fontId="79" fillId="0" borderId="46" xfId="2405" applyFont="1" applyFill="1" applyBorder="1" applyAlignment="1">
      <alignment horizontal="center" vertical="center" wrapText="1"/>
    </xf>
    <xf numFmtId="0" fontId="59" fillId="0" borderId="0" xfId="2405" applyNumberFormat="1"/>
    <xf numFmtId="1" fontId="59" fillId="0" borderId="0" xfId="2405" applyNumberFormat="1"/>
    <xf numFmtId="1" fontId="80" fillId="8" borderId="0" xfId="2405" applyNumberFormat="1" applyFont="1" applyFill="1" applyBorder="1" applyAlignment="1">
      <alignment vertical="center"/>
    </xf>
    <xf numFmtId="1" fontId="80" fillId="0" borderId="0" xfId="2405" applyNumberFormat="1" applyFont="1" applyFill="1" applyBorder="1" applyAlignment="1">
      <alignment vertical="center"/>
    </xf>
    <xf numFmtId="0" fontId="84" fillId="14" borderId="46" xfId="0" applyFont="1" applyFill="1" applyBorder="1" applyAlignment="1">
      <alignment horizontal="center" vertical="center" wrapText="1"/>
    </xf>
    <xf numFmtId="188" fontId="82" fillId="14" borderId="27" xfId="0" applyNumberFormat="1" applyFont="1" applyFill="1" applyBorder="1" applyAlignment="1">
      <alignment vertical="center"/>
    </xf>
    <xf numFmtId="4" fontId="82" fillId="14" borderId="0" xfId="0" applyNumberFormat="1" applyFont="1" applyFill="1" applyBorder="1" applyAlignment="1">
      <alignment vertical="center"/>
    </xf>
    <xf numFmtId="3" fontId="80" fillId="8" borderId="19" xfId="0" applyNumberFormat="1" applyFont="1" applyFill="1" applyBorder="1" applyAlignment="1">
      <alignment vertical="center"/>
    </xf>
    <xf numFmtId="188" fontId="82" fillId="14" borderId="19" xfId="0" applyNumberFormat="1" applyFont="1" applyFill="1" applyBorder="1" applyAlignment="1">
      <alignment vertical="center"/>
    </xf>
    <xf numFmtId="4" fontId="82" fillId="14" borderId="64" xfId="0" applyNumberFormat="1" applyFont="1" applyFill="1" applyBorder="1" applyAlignment="1">
      <alignment vertical="center"/>
    </xf>
    <xf numFmtId="0" fontId="84" fillId="14" borderId="4" xfId="0" applyFont="1" applyFill="1" applyBorder="1" applyAlignment="1">
      <alignment horizontal="center" vertical="center" wrapText="1"/>
    </xf>
    <xf numFmtId="3" fontId="18" fillId="5" borderId="4" xfId="0" applyNumberFormat="1" applyFont="1" applyFill="1" applyBorder="1" applyAlignment="1" applyProtection="1">
      <alignment horizontal="right" vertical="center" wrapText="1"/>
      <protection locked="0"/>
    </xf>
    <xf numFmtId="3" fontId="82" fillId="14" borderId="0" xfId="0" applyNumberFormat="1" applyFont="1" applyFill="1" applyBorder="1" applyAlignment="1">
      <alignment vertical="center"/>
    </xf>
    <xf numFmtId="188" fontId="80" fillId="0" borderId="0" xfId="0" applyNumberFormat="1" applyFont="1" applyFill="1" applyBorder="1" applyAlignment="1">
      <alignment vertical="center"/>
    </xf>
    <xf numFmtId="0" fontId="81" fillId="0" borderId="4" xfId="0" applyFont="1" applyFill="1" applyBorder="1" applyAlignment="1">
      <alignment horizontal="center" vertical="center" wrapText="1"/>
    </xf>
    <xf numFmtId="188" fontId="80" fillId="8" borderId="0" xfId="0" applyNumberFormat="1" applyFont="1" applyFill="1" applyBorder="1" applyAlignment="1">
      <alignment vertical="center"/>
    </xf>
    <xf numFmtId="188" fontId="80" fillId="0" borderId="27" xfId="0" applyNumberFormat="1" applyFont="1" applyFill="1" applyBorder="1" applyAlignment="1">
      <alignment vertical="center"/>
    </xf>
    <xf numFmtId="4" fontId="80" fillId="0" borderId="64" xfId="0" applyNumberFormat="1" applyFont="1" applyFill="1" applyBorder="1" applyAlignment="1">
      <alignment vertical="center"/>
    </xf>
    <xf numFmtId="4" fontId="80" fillId="0" borderId="21" xfId="0" applyNumberFormat="1" applyFont="1" applyFill="1" applyBorder="1" applyAlignment="1">
      <alignment vertical="center"/>
    </xf>
    <xf numFmtId="188" fontId="82" fillId="14" borderId="0" xfId="0" applyNumberFormat="1" applyFont="1" applyFill="1" applyBorder="1" applyAlignment="1">
      <alignment vertical="center"/>
    </xf>
    <xf numFmtId="3" fontId="80" fillId="0" borderId="19" xfId="0" applyNumberFormat="1" applyFont="1" applyFill="1" applyBorder="1" applyAlignment="1">
      <alignment vertical="center"/>
    </xf>
    <xf numFmtId="4" fontId="82" fillId="14" borderId="19" xfId="0" applyNumberFormat="1" applyFont="1" applyFill="1" applyBorder="1" applyAlignment="1">
      <alignment vertical="center"/>
    </xf>
    <xf numFmtId="3" fontId="82" fillId="14" borderId="27" xfId="0" applyNumberFormat="1" applyFont="1" applyFill="1" applyBorder="1" applyAlignment="1">
      <alignment vertical="center"/>
    </xf>
    <xf numFmtId="188" fontId="80" fillId="8" borderId="19" xfId="0" applyNumberFormat="1" applyFont="1" applyFill="1" applyBorder="1" applyAlignment="1">
      <alignment vertical="center"/>
    </xf>
    <xf numFmtId="3" fontId="80" fillId="0" borderId="27" xfId="0" applyNumberFormat="1" applyFont="1" applyFill="1" applyBorder="1" applyAlignment="1">
      <alignment vertical="center"/>
    </xf>
    <xf numFmtId="4" fontId="80" fillId="8" borderId="19" xfId="0" applyNumberFormat="1" applyFont="1" applyFill="1" applyBorder="1" applyAlignment="1">
      <alignment vertical="center"/>
    </xf>
    <xf numFmtId="4" fontId="82" fillId="14" borderId="27" xfId="0" applyNumberFormat="1" applyFont="1" applyFill="1" applyBorder="1" applyAlignment="1">
      <alignment vertical="center"/>
    </xf>
    <xf numFmtId="0" fontId="81" fillId="0" borderId="46" xfId="0" applyFont="1" applyFill="1" applyBorder="1" applyAlignment="1">
      <alignment horizontal="center" vertical="center" wrapText="1"/>
    </xf>
    <xf numFmtId="4" fontId="80" fillId="0" borderId="0" xfId="2470" applyNumberFormat="1" applyFont="1" applyFill="1" applyBorder="1" applyAlignment="1">
      <alignment vertical="center"/>
    </xf>
    <xf numFmtId="4" fontId="80" fillId="8" borderId="0" xfId="2470" applyNumberFormat="1" applyFont="1" applyFill="1" applyBorder="1" applyAlignment="1">
      <alignment vertical="center"/>
    </xf>
    <xf numFmtId="3" fontId="80" fillId="0" borderId="0" xfId="2470" applyNumberFormat="1" applyFont="1" applyFill="1" applyBorder="1" applyAlignment="1">
      <alignment vertical="center"/>
    </xf>
    <xf numFmtId="3" fontId="80" fillId="8" borderId="0" xfId="2470" applyNumberFormat="1" applyFont="1" applyFill="1" applyBorder="1" applyAlignment="1">
      <alignment vertical="center"/>
    </xf>
    <xf numFmtId="4" fontId="80" fillId="0" borderId="27" xfId="2470" applyNumberFormat="1" applyFont="1" applyFill="1" applyBorder="1" applyAlignment="1">
      <alignment vertical="center"/>
    </xf>
    <xf numFmtId="3" fontId="80" fillId="0" borderId="27" xfId="2470" applyNumberFormat="1" applyFont="1" applyFill="1" applyBorder="1" applyAlignment="1">
      <alignment vertical="center"/>
    </xf>
    <xf numFmtId="4" fontId="80" fillId="8" borderId="19" xfId="2470" applyNumberFormat="1" applyFont="1" applyFill="1" applyBorder="1" applyAlignment="1">
      <alignment vertical="center"/>
    </xf>
    <xf numFmtId="0" fontId="81" fillId="0" borderId="4" xfId="2470" applyFont="1" applyFill="1" applyBorder="1" applyAlignment="1">
      <alignment horizontal="center" vertical="center" wrapText="1"/>
    </xf>
    <xf numFmtId="0" fontId="79" fillId="0" borderId="4" xfId="2470" applyFont="1" applyFill="1" applyBorder="1" applyAlignment="1">
      <alignment horizontal="center" vertical="center" wrapText="1"/>
    </xf>
    <xf numFmtId="3" fontId="80" fillId="8" borderId="19" xfId="2470" applyNumberFormat="1" applyFont="1" applyFill="1" applyBorder="1" applyAlignment="1">
      <alignment vertical="center"/>
    </xf>
    <xf numFmtId="4" fontId="79" fillId="0" borderId="4" xfId="29" applyNumberFormat="1" applyFont="1" applyFill="1" applyBorder="1" applyAlignment="1">
      <alignment vertical="center" wrapText="1"/>
    </xf>
    <xf numFmtId="4" fontId="80" fillId="0" borderId="0" xfId="2479" applyNumberFormat="1" applyFont="1" applyFill="1" applyBorder="1" applyAlignment="1">
      <alignment vertical="center"/>
    </xf>
    <xf numFmtId="4" fontId="80" fillId="8" borderId="0" xfId="2479" applyNumberFormat="1" applyFont="1" applyFill="1" applyBorder="1" applyAlignment="1">
      <alignment vertical="center"/>
    </xf>
    <xf numFmtId="3" fontId="80" fillId="0" borderId="0" xfId="2479" applyNumberFormat="1" applyFont="1" applyFill="1" applyBorder="1" applyAlignment="1">
      <alignment vertical="center"/>
    </xf>
    <xf numFmtId="3" fontId="80" fillId="8" borderId="0" xfId="2479" applyNumberFormat="1" applyFont="1" applyFill="1" applyBorder="1" applyAlignment="1">
      <alignment vertical="center"/>
    </xf>
    <xf numFmtId="4" fontId="80" fillId="0" borderId="27" xfId="2479" applyNumberFormat="1" applyFont="1" applyFill="1" applyBorder="1" applyAlignment="1">
      <alignment vertical="center"/>
    </xf>
    <xf numFmtId="3" fontId="80" fillId="0" borderId="27" xfId="2479" applyNumberFormat="1" applyFont="1" applyFill="1" applyBorder="1" applyAlignment="1">
      <alignment vertical="center"/>
    </xf>
    <xf numFmtId="4" fontId="80" fillId="8" borderId="19" xfId="2479" applyNumberFormat="1" applyFont="1" applyFill="1" applyBorder="1" applyAlignment="1">
      <alignment vertical="center"/>
    </xf>
    <xf numFmtId="0" fontId="81" fillId="0" borderId="4" xfId="2479" applyFont="1" applyFill="1" applyBorder="1" applyAlignment="1">
      <alignment horizontal="center" vertical="center" wrapText="1"/>
    </xf>
    <xf numFmtId="0" fontId="79" fillId="0" borderId="4" xfId="2479" applyFont="1" applyFill="1" applyBorder="1" applyAlignment="1">
      <alignment horizontal="center" vertical="center" wrapText="1"/>
    </xf>
    <xf numFmtId="3" fontId="80" fillId="8" borderId="19" xfId="2479" applyNumberFormat="1" applyFont="1" applyFill="1" applyBorder="1" applyAlignment="1">
      <alignment vertical="center"/>
    </xf>
    <xf numFmtId="3" fontId="79" fillId="0" borderId="4" xfId="29" applyNumberFormat="1" applyFont="1" applyFill="1" applyBorder="1" applyAlignment="1">
      <alignment vertical="center" wrapText="1"/>
    </xf>
    <xf numFmtId="4" fontId="80" fillId="0" borderId="0" xfId="2406" applyNumberFormat="1" applyFont="1" applyFill="1" applyBorder="1" applyAlignment="1">
      <alignment vertical="center"/>
    </xf>
    <xf numFmtId="4" fontId="80" fillId="8" borderId="0" xfId="2406" applyNumberFormat="1" applyFont="1" applyFill="1" applyBorder="1" applyAlignment="1">
      <alignment vertical="center"/>
    </xf>
    <xf numFmtId="3" fontId="80" fillId="0" borderId="0" xfId="2406" applyNumberFormat="1" applyFont="1" applyFill="1" applyBorder="1" applyAlignment="1">
      <alignment vertical="center"/>
    </xf>
    <xf numFmtId="3" fontId="80" fillId="8" borderId="0" xfId="2406" applyNumberFormat="1" applyFont="1" applyFill="1" applyBorder="1" applyAlignment="1">
      <alignment vertical="center"/>
    </xf>
    <xf numFmtId="4" fontId="80" fillId="0" borderId="27" xfId="2406" applyNumberFormat="1" applyFont="1" applyFill="1" applyBorder="1" applyAlignment="1">
      <alignment vertical="center"/>
    </xf>
    <xf numFmtId="3" fontId="80" fillId="0" borderId="27" xfId="2406" applyNumberFormat="1" applyFont="1" applyFill="1" applyBorder="1" applyAlignment="1">
      <alignment vertical="center"/>
    </xf>
    <xf numFmtId="4" fontId="80" fillId="8" borderId="19" xfId="2406" applyNumberFormat="1" applyFont="1" applyFill="1" applyBorder="1" applyAlignment="1">
      <alignment vertical="center"/>
    </xf>
    <xf numFmtId="0" fontId="81" fillId="0" borderId="4" xfId="2406" applyFont="1" applyFill="1" applyBorder="1" applyAlignment="1">
      <alignment horizontal="center" vertical="center" wrapText="1"/>
    </xf>
    <xf numFmtId="0" fontId="79" fillId="0" borderId="4" xfId="2406" applyFont="1" applyFill="1" applyBorder="1" applyAlignment="1">
      <alignment horizontal="center" vertical="center" wrapText="1"/>
    </xf>
    <xf numFmtId="3" fontId="80" fillId="8" borderId="19" xfId="2406" applyNumberFormat="1" applyFont="1" applyFill="1" applyBorder="1" applyAlignment="1">
      <alignment vertical="center"/>
    </xf>
    <xf numFmtId="4" fontId="79" fillId="0" borderId="4" xfId="29" applyNumberFormat="1" applyFont="1" applyFill="1" applyBorder="1" applyAlignment="1">
      <alignment vertical="center" wrapText="1"/>
    </xf>
    <xf numFmtId="188" fontId="80" fillId="0" borderId="27" xfId="2406" applyNumberFormat="1" applyFont="1" applyFill="1" applyBorder="1" applyAlignment="1">
      <alignment vertical="center"/>
    </xf>
    <xf numFmtId="188" fontId="80" fillId="8" borderId="0" xfId="2406" applyNumberFormat="1" applyFont="1" applyFill="1" applyBorder="1" applyAlignment="1">
      <alignment vertical="center"/>
    </xf>
    <xf numFmtId="188" fontId="80" fillId="0" borderId="0" xfId="2406" applyNumberFormat="1" applyFont="1" applyFill="1" applyBorder="1" applyAlignment="1">
      <alignment vertical="center"/>
    </xf>
    <xf numFmtId="188" fontId="80" fillId="8" borderId="19" xfId="2406" applyNumberFormat="1" applyFont="1" applyFill="1" applyBorder="1" applyAlignment="1">
      <alignment vertical="center"/>
    </xf>
    <xf numFmtId="4" fontId="82" fillId="14" borderId="45" xfId="0" applyNumberFormat="1" applyFont="1" applyFill="1" applyBorder="1" applyAlignment="1">
      <alignment vertical="center"/>
    </xf>
    <xf numFmtId="4" fontId="80" fillId="0" borderId="0" xfId="2475" applyNumberFormat="1" applyFont="1" applyFill="1" applyBorder="1" applyAlignment="1">
      <alignment vertical="center"/>
    </xf>
    <xf numFmtId="4" fontId="80" fillId="8" borderId="0" xfId="2475" applyNumberFormat="1" applyFont="1" applyFill="1" applyBorder="1" applyAlignment="1">
      <alignment vertical="center"/>
    </xf>
    <xf numFmtId="3" fontId="80" fillId="0" borderId="0" xfId="2475" applyNumberFormat="1" applyFont="1" applyFill="1" applyBorder="1" applyAlignment="1">
      <alignment vertical="center"/>
    </xf>
    <xf numFmtId="3" fontId="80" fillId="8" borderId="0" xfId="2475" applyNumberFormat="1" applyFont="1" applyFill="1" applyBorder="1" applyAlignment="1">
      <alignment vertical="center"/>
    </xf>
    <xf numFmtId="4" fontId="80" fillId="0" borderId="27" xfId="2475" applyNumberFormat="1" applyFont="1" applyFill="1" applyBorder="1" applyAlignment="1">
      <alignment vertical="center"/>
    </xf>
    <xf numFmtId="3" fontId="80" fillId="0" borderId="27" xfId="2475" applyNumberFormat="1" applyFont="1" applyFill="1" applyBorder="1" applyAlignment="1">
      <alignment vertical="center"/>
    </xf>
    <xf numFmtId="4" fontId="80" fillId="8" borderId="19" xfId="2475" applyNumberFormat="1" applyFont="1" applyFill="1" applyBorder="1" applyAlignment="1">
      <alignment vertical="center"/>
    </xf>
    <xf numFmtId="0" fontId="81" fillId="0" borderId="4" xfId="2475" applyFont="1" applyFill="1" applyBorder="1" applyAlignment="1">
      <alignment horizontal="center" vertical="center" wrapText="1"/>
    </xf>
    <xf numFmtId="0" fontId="79" fillId="0" borderId="4" xfId="2475" applyFont="1" applyFill="1" applyBorder="1" applyAlignment="1">
      <alignment horizontal="center" vertical="center" wrapText="1"/>
    </xf>
    <xf numFmtId="3" fontId="80" fillId="8" borderId="19" xfId="2475" applyNumberFormat="1" applyFont="1" applyFill="1" applyBorder="1" applyAlignment="1">
      <alignment vertical="center"/>
    </xf>
    <xf numFmtId="4" fontId="79" fillId="0" borderId="4" xfId="29" applyNumberFormat="1" applyFont="1" applyFill="1" applyBorder="1" applyAlignment="1">
      <alignment vertical="center" wrapText="1"/>
    </xf>
    <xf numFmtId="188" fontId="80" fillId="0" borderId="27" xfId="2475" applyNumberFormat="1" applyFont="1" applyFill="1" applyBorder="1" applyAlignment="1">
      <alignment vertical="center"/>
    </xf>
    <xf numFmtId="188" fontId="80" fillId="8" borderId="0" xfId="2475" applyNumberFormat="1" applyFont="1" applyFill="1" applyBorder="1" applyAlignment="1">
      <alignment vertical="center"/>
    </xf>
    <xf numFmtId="188" fontId="80" fillId="0" borderId="0" xfId="2475" applyNumberFormat="1" applyFont="1" applyFill="1" applyBorder="1" applyAlignment="1">
      <alignment vertical="center"/>
    </xf>
    <xf numFmtId="188" fontId="80" fillId="8" borderId="19" xfId="2475" applyNumberFormat="1" applyFont="1" applyFill="1" applyBorder="1" applyAlignment="1">
      <alignment vertical="center"/>
    </xf>
    <xf numFmtId="0" fontId="84" fillId="14" borderId="4" xfId="2476" applyFont="1" applyFill="1" applyBorder="1" applyAlignment="1">
      <alignment horizontal="center" vertical="center" wrapText="1"/>
    </xf>
    <xf numFmtId="3" fontId="82" fillId="14" borderId="27" xfId="2476" applyNumberFormat="1" applyFont="1" applyFill="1" applyBorder="1" applyAlignment="1">
      <alignment vertical="center"/>
    </xf>
    <xf numFmtId="4" fontId="82" fillId="14" borderId="27" xfId="2476" applyNumberFormat="1" applyFont="1" applyFill="1" applyBorder="1" applyAlignment="1">
      <alignment vertical="center"/>
    </xf>
    <xf numFmtId="4" fontId="82" fillId="14" borderId="64" xfId="2476" applyNumberFormat="1" applyFont="1" applyFill="1" applyBorder="1" applyAlignment="1">
      <alignment vertical="center"/>
    </xf>
    <xf numFmtId="3" fontId="82" fillId="14" borderId="0" xfId="2476" applyNumberFormat="1" applyFont="1" applyFill="1" applyBorder="1" applyAlignment="1">
      <alignment vertical="center"/>
    </xf>
    <xf numFmtId="4" fontId="82" fillId="14" borderId="0" xfId="2476" applyNumberFormat="1" applyFont="1" applyFill="1" applyBorder="1" applyAlignment="1">
      <alignment vertical="center"/>
    </xf>
    <xf numFmtId="4" fontId="82" fillId="14" borderId="45" xfId="2476" applyNumberFormat="1" applyFont="1" applyFill="1" applyBorder="1" applyAlignment="1">
      <alignment vertical="center"/>
    </xf>
    <xf numFmtId="3" fontId="82" fillId="14" borderId="19" xfId="2476" applyNumberFormat="1" applyFont="1" applyFill="1" applyBorder="1" applyAlignment="1">
      <alignment vertical="center"/>
    </xf>
    <xf numFmtId="4" fontId="82" fillId="14" borderId="19" xfId="2476" applyNumberFormat="1" applyFont="1" applyFill="1" applyBorder="1" applyAlignment="1">
      <alignment vertical="center"/>
    </xf>
    <xf numFmtId="4" fontId="82" fillId="14" borderId="21" xfId="2476" applyNumberFormat="1" applyFont="1" applyFill="1" applyBorder="1" applyAlignment="1">
      <alignment vertical="center"/>
    </xf>
    <xf numFmtId="4" fontId="84" fillId="14" borderId="4" xfId="29" applyNumberFormat="1" applyFont="1" applyFill="1" applyBorder="1" applyAlignment="1">
      <alignment vertical="center" wrapText="1"/>
    </xf>
    <xf numFmtId="0" fontId="84" fillId="14" borderId="4" xfId="2474" applyFont="1" applyFill="1" applyBorder="1" applyAlignment="1">
      <alignment horizontal="center" vertical="center" wrapText="1"/>
    </xf>
    <xf numFmtId="3" fontId="82" fillId="14" borderId="27" xfId="2474" applyNumberFormat="1" applyFont="1" applyFill="1" applyBorder="1" applyAlignment="1">
      <alignment vertical="center"/>
    </xf>
    <xf numFmtId="4" fontId="82" fillId="14" borderId="27" xfId="2474" applyNumberFormat="1" applyFont="1" applyFill="1" applyBorder="1" applyAlignment="1">
      <alignment vertical="center"/>
    </xf>
    <xf numFmtId="3" fontId="82" fillId="14" borderId="0" xfId="2474" applyNumberFormat="1" applyFont="1" applyFill="1" applyBorder="1" applyAlignment="1">
      <alignment vertical="center"/>
    </xf>
    <xf numFmtId="4" fontId="82" fillId="14" borderId="0" xfId="2474" applyNumberFormat="1" applyFont="1" applyFill="1" applyBorder="1" applyAlignment="1">
      <alignment vertical="center"/>
    </xf>
    <xf numFmtId="3" fontId="82" fillId="14" borderId="19" xfId="2474" applyNumberFormat="1" applyFont="1" applyFill="1" applyBorder="1" applyAlignment="1">
      <alignment vertical="center"/>
    </xf>
    <xf numFmtId="4" fontId="82" fillId="14" borderId="19" xfId="2474" applyNumberFormat="1" applyFont="1" applyFill="1" applyBorder="1" applyAlignment="1">
      <alignment vertical="center"/>
    </xf>
    <xf numFmtId="4" fontId="84" fillId="14" borderId="4" xfId="29" applyNumberFormat="1" applyFont="1" applyFill="1" applyBorder="1" applyAlignment="1">
      <alignment vertical="center" wrapText="1"/>
    </xf>
    <xf numFmtId="3" fontId="84" fillId="14" borderId="4" xfId="29" applyNumberFormat="1" applyFont="1" applyFill="1" applyBorder="1" applyAlignment="1">
      <alignment vertical="center" wrapText="1"/>
    </xf>
    <xf numFmtId="0" fontId="84" fillId="14" borderId="4" xfId="2477" applyFont="1" applyFill="1" applyBorder="1" applyAlignment="1">
      <alignment horizontal="center" vertical="center" wrapText="1"/>
    </xf>
    <xf numFmtId="3" fontId="82" fillId="14" borderId="27" xfId="2477" applyNumberFormat="1" applyFont="1" applyFill="1" applyBorder="1" applyAlignment="1">
      <alignment vertical="center"/>
    </xf>
    <xf numFmtId="4" fontId="82" fillId="14" borderId="27" xfId="2477" applyNumberFormat="1" applyFont="1" applyFill="1" applyBorder="1" applyAlignment="1">
      <alignment vertical="center"/>
    </xf>
    <xf numFmtId="3" fontId="82" fillId="14" borderId="0" xfId="2477" applyNumberFormat="1" applyFont="1" applyFill="1" applyBorder="1" applyAlignment="1">
      <alignment vertical="center"/>
    </xf>
    <xf numFmtId="4" fontId="82" fillId="14" borderId="0" xfId="2477" applyNumberFormat="1" applyFont="1" applyFill="1" applyBorder="1" applyAlignment="1">
      <alignment vertical="center"/>
    </xf>
    <xf numFmtId="3" fontId="82" fillId="14" borderId="19" xfId="2477" applyNumberFormat="1" applyFont="1" applyFill="1" applyBorder="1" applyAlignment="1">
      <alignment vertical="center"/>
    </xf>
    <xf numFmtId="4" fontId="82" fillId="14" borderId="19" xfId="2477" applyNumberFormat="1" applyFont="1" applyFill="1" applyBorder="1" applyAlignment="1">
      <alignment vertical="center"/>
    </xf>
    <xf numFmtId="4" fontId="84" fillId="14" borderId="4" xfId="29" applyNumberFormat="1" applyFont="1" applyFill="1" applyBorder="1" applyAlignment="1">
      <alignment vertical="center" wrapText="1"/>
    </xf>
    <xf numFmtId="3" fontId="84" fillId="14" borderId="4" xfId="29" applyNumberFormat="1" applyFont="1" applyFill="1" applyBorder="1" applyAlignment="1">
      <alignment vertical="center" wrapText="1"/>
    </xf>
    <xf numFmtId="0" fontId="84" fillId="14" borderId="4" xfId="2473" applyFont="1" applyFill="1" applyBorder="1" applyAlignment="1">
      <alignment horizontal="center" vertical="center" wrapText="1"/>
    </xf>
    <xf numFmtId="3" fontId="82" fillId="14" borderId="27" xfId="2473" applyNumberFormat="1" applyFont="1" applyFill="1" applyBorder="1" applyAlignment="1">
      <alignment vertical="center"/>
    </xf>
    <xf numFmtId="4" fontId="82" fillId="14" borderId="27" xfId="2473" applyNumberFormat="1" applyFont="1" applyFill="1" applyBorder="1" applyAlignment="1">
      <alignment vertical="center"/>
    </xf>
    <xf numFmtId="3" fontId="82" fillId="14" borderId="0" xfId="2473" applyNumberFormat="1" applyFont="1" applyFill="1" applyBorder="1" applyAlignment="1">
      <alignment vertical="center"/>
    </xf>
    <xf numFmtId="4" fontId="82" fillId="14" borderId="0" xfId="2473" applyNumberFormat="1" applyFont="1" applyFill="1" applyBorder="1" applyAlignment="1">
      <alignment vertical="center"/>
    </xf>
    <xf numFmtId="3" fontId="82" fillId="14" borderId="19" xfId="2473" applyNumberFormat="1" applyFont="1" applyFill="1" applyBorder="1" applyAlignment="1">
      <alignment vertical="center"/>
    </xf>
    <xf numFmtId="4" fontId="82" fillId="14" borderId="19" xfId="2473" applyNumberFormat="1" applyFont="1" applyFill="1" applyBorder="1" applyAlignment="1">
      <alignment vertical="center"/>
    </xf>
    <xf numFmtId="4" fontId="84" fillId="14" borderId="4" xfId="29" applyNumberFormat="1" applyFont="1" applyFill="1" applyBorder="1" applyAlignment="1">
      <alignment vertical="center" wrapText="1"/>
    </xf>
    <xf numFmtId="188" fontId="82" fillId="14" borderId="27" xfId="2473" applyNumberFormat="1" applyFont="1" applyFill="1" applyBorder="1" applyAlignment="1">
      <alignment vertical="center"/>
    </xf>
    <xf numFmtId="188" fontId="82" fillId="14" borderId="0" xfId="2473" applyNumberFormat="1" applyFont="1" applyFill="1" applyBorder="1" applyAlignment="1">
      <alignment vertical="center"/>
    </xf>
    <xf numFmtId="188" fontId="82" fillId="14" borderId="19" xfId="2473" applyNumberFormat="1" applyFont="1" applyFill="1" applyBorder="1" applyAlignment="1">
      <alignment vertical="center"/>
    </xf>
    <xf numFmtId="0" fontId="84" fillId="14" borderId="4" xfId="2478" applyFont="1" applyFill="1" applyBorder="1" applyAlignment="1">
      <alignment horizontal="center" vertical="center" wrapText="1"/>
    </xf>
    <xf numFmtId="3" fontId="82" fillId="14" borderId="27" xfId="2478" applyNumberFormat="1" applyFont="1" applyFill="1" applyBorder="1" applyAlignment="1">
      <alignment vertical="center"/>
    </xf>
    <xf numFmtId="4" fontId="82" fillId="14" borderId="27" xfId="2478" applyNumberFormat="1" applyFont="1" applyFill="1" applyBorder="1" applyAlignment="1">
      <alignment vertical="center"/>
    </xf>
    <xf numFmtId="3" fontId="82" fillId="14" borderId="0" xfId="2478" applyNumberFormat="1" applyFont="1" applyFill="1" applyBorder="1" applyAlignment="1">
      <alignment vertical="center"/>
    </xf>
    <xf numFmtId="4" fontId="82" fillId="14" borderId="0" xfId="2478" applyNumberFormat="1" applyFont="1" applyFill="1" applyBorder="1" applyAlignment="1">
      <alignment vertical="center"/>
    </xf>
    <xf numFmtId="3" fontId="82" fillId="14" borderId="19" xfId="2478" applyNumberFormat="1" applyFont="1" applyFill="1" applyBorder="1" applyAlignment="1">
      <alignment vertical="center"/>
    </xf>
    <xf numFmtId="4" fontId="82" fillId="14" borderId="19" xfId="2478" applyNumberFormat="1" applyFont="1" applyFill="1" applyBorder="1" applyAlignment="1">
      <alignment vertical="center"/>
    </xf>
    <xf numFmtId="4" fontId="84" fillId="14" borderId="4" xfId="29" applyNumberFormat="1" applyFont="1" applyFill="1" applyBorder="1" applyAlignment="1">
      <alignment vertical="center" wrapText="1"/>
    </xf>
    <xf numFmtId="188" fontId="82" fillId="14" borderId="27" xfId="2478" applyNumberFormat="1" applyFont="1" applyFill="1" applyBorder="1" applyAlignment="1">
      <alignment vertical="center"/>
    </xf>
    <xf numFmtId="188" fontId="82" fillId="14" borderId="0" xfId="2478" applyNumberFormat="1" applyFont="1" applyFill="1" applyBorder="1" applyAlignment="1">
      <alignment vertical="center"/>
    </xf>
    <xf numFmtId="188" fontId="82" fillId="14" borderId="19" xfId="2478" applyNumberFormat="1" applyFont="1" applyFill="1" applyBorder="1" applyAlignment="1">
      <alignment vertical="center"/>
    </xf>
    <xf numFmtId="4" fontId="80" fillId="0" borderId="27" xfId="0" applyNumberFormat="1" applyFont="1" applyFill="1" applyBorder="1" applyAlignment="1">
      <alignment vertical="center"/>
    </xf>
    <xf numFmtId="3" fontId="80" fillId="8" borderId="0" xfId="0" applyNumberFormat="1" applyFont="1" applyFill="1" applyBorder="1" applyAlignment="1">
      <alignment vertical="center"/>
    </xf>
    <xf numFmtId="4" fontId="80" fillId="0" borderId="0" xfId="0" applyNumberFormat="1" applyFont="1" applyFill="1" applyBorder="1" applyAlignment="1">
      <alignment vertical="center"/>
    </xf>
    <xf numFmtId="4" fontId="80" fillId="8" borderId="0" xfId="0" applyNumberFormat="1" applyFont="1" applyFill="1" applyBorder="1" applyAlignment="1">
      <alignment vertical="center"/>
    </xf>
    <xf numFmtId="3" fontId="80" fillId="0" borderId="0" xfId="0" applyNumberFormat="1" applyFont="1" applyFill="1" applyBorder="1" applyAlignment="1">
      <alignment vertical="center"/>
    </xf>
    <xf numFmtId="4" fontId="18" fillId="5" borderId="4" xfId="0" applyNumberFormat="1" applyFont="1" applyFill="1" applyBorder="1" applyAlignment="1" applyProtection="1">
      <alignment vertical="center" wrapText="1"/>
      <protection locked="0"/>
    </xf>
    <xf numFmtId="4" fontId="18" fillId="4" borderId="6" xfId="0" applyNumberFormat="1" applyFont="1" applyFill="1" applyBorder="1" applyAlignment="1">
      <alignment horizontal="right" vertical="center" wrapText="1"/>
    </xf>
    <xf numFmtId="4" fontId="80" fillId="8" borderId="45" xfId="0" applyNumberFormat="1" applyFont="1" applyFill="1" applyBorder="1" applyAlignment="1">
      <alignment vertical="center"/>
    </xf>
    <xf numFmtId="0" fontId="79" fillId="0" borderId="0" xfId="2472" applyFont="1" applyFill="1" applyBorder="1" applyAlignment="1">
      <alignment horizontal="left" vertical="center"/>
    </xf>
    <xf numFmtId="0" fontId="79" fillId="8" borderId="0" xfId="2472" applyFont="1" applyFill="1" applyBorder="1" applyAlignment="1">
      <alignment horizontal="left" vertical="center"/>
    </xf>
    <xf numFmtId="0" fontId="79" fillId="0" borderId="27" xfId="2472" applyFont="1" applyFill="1" applyBorder="1" applyAlignment="1">
      <alignment horizontal="left" vertical="center"/>
    </xf>
    <xf numFmtId="4" fontId="80" fillId="0" borderId="19" xfId="0" applyNumberFormat="1" applyFont="1" applyFill="1" applyBorder="1" applyAlignment="1">
      <alignment vertical="center"/>
    </xf>
    <xf numFmtId="0" fontId="79" fillId="0" borderId="0" xfId="2480" applyFont="1" applyFill="1" applyBorder="1" applyAlignment="1">
      <alignment horizontal="left" vertical="center"/>
    </xf>
    <xf numFmtId="0" fontId="79" fillId="8" borderId="0" xfId="2480" applyFont="1" applyFill="1" applyBorder="1" applyAlignment="1">
      <alignment horizontal="left" vertical="center"/>
    </xf>
    <xf numFmtId="0" fontId="79" fillId="0" borderId="27" xfId="2480" applyFont="1" applyFill="1" applyBorder="1" applyAlignment="1">
      <alignment horizontal="left" vertical="center"/>
    </xf>
    <xf numFmtId="4" fontId="79" fillId="0" borderId="4" xfId="29" applyNumberFormat="1" applyFont="1" applyFill="1" applyBorder="1" applyAlignment="1">
      <alignment vertical="center" wrapText="1"/>
    </xf>
    <xf numFmtId="4" fontId="79" fillId="0" borderId="22" xfId="28" applyNumberFormat="1" applyFont="1" applyFill="1" applyBorder="1" applyAlignment="1">
      <alignment horizontal="right" vertical="center" wrapText="1"/>
    </xf>
    <xf numFmtId="4" fontId="84" fillId="14" borderId="4" xfId="29" applyNumberFormat="1" applyFont="1" applyFill="1" applyBorder="1" applyAlignment="1">
      <alignment vertical="center" wrapText="1"/>
    </xf>
    <xf numFmtId="3" fontId="6" fillId="3" borderId="58" xfId="0" applyNumberFormat="1" applyFont="1" applyFill="1" applyBorder="1" applyAlignment="1">
      <alignment horizontal="right" vertical="center" wrapText="1"/>
    </xf>
    <xf numFmtId="3" fontId="6" fillId="3" borderId="59" xfId="0" applyNumberFormat="1" applyFont="1" applyFill="1" applyBorder="1" applyAlignment="1">
      <alignment horizontal="right" vertical="center" wrapText="1"/>
    </xf>
    <xf numFmtId="0" fontId="6" fillId="5" borderId="6" xfId="0" applyFont="1" applyFill="1" applyBorder="1" applyAlignment="1">
      <alignment horizontal="left" vertical="center" wrapText="1"/>
    </xf>
    <xf numFmtId="165" fontId="6" fillId="5" borderId="6" xfId="0" applyNumberFormat="1" applyFont="1" applyFill="1" applyBorder="1" applyAlignment="1">
      <alignment horizontal="right" vertical="center" wrapText="1"/>
    </xf>
    <xf numFmtId="165" fontId="6" fillId="5" borderId="13" xfId="0"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11" fillId="0" borderId="0" xfId="0" applyFont="1"/>
    <xf numFmtId="0" fontId="11" fillId="0" borderId="0" xfId="0" applyFont="1" applyBorder="1" applyAlignment="1">
      <alignment horizontal="left" vertical="center"/>
    </xf>
    <xf numFmtId="189" fontId="6" fillId="5" borderId="4" xfId="0" applyNumberFormat="1" applyFont="1" applyFill="1" applyBorder="1" applyAlignment="1">
      <alignment horizontal="right" vertical="center" wrapText="1"/>
    </xf>
    <xf numFmtId="164" fontId="18" fillId="4" borderId="4" xfId="0" applyNumberFormat="1" applyFont="1" applyFill="1" applyBorder="1" applyAlignment="1">
      <alignment horizontal="right" vertical="center"/>
    </xf>
    <xf numFmtId="0" fontId="18" fillId="4" borderId="4" xfId="0" applyFont="1" applyFill="1" applyBorder="1" applyAlignment="1">
      <alignment horizontal="right" vertical="center"/>
    </xf>
    <xf numFmtId="164" fontId="18" fillId="0" borderId="4" xfId="0" applyNumberFormat="1" applyFont="1" applyFill="1" applyBorder="1" applyAlignment="1">
      <alignment horizontal="right" vertical="center"/>
    </xf>
    <xf numFmtId="1" fontId="85" fillId="0" borderId="4" xfId="0" applyNumberFormat="1" applyFont="1" applyBorder="1" applyAlignment="1">
      <alignment horizontal="right" vertical="center"/>
    </xf>
    <xf numFmtId="1" fontId="18" fillId="4" borderId="4" xfId="0" applyNumberFormat="1" applyFont="1" applyFill="1" applyBorder="1" applyAlignment="1">
      <alignment horizontal="right" vertical="center"/>
    </xf>
    <xf numFmtId="1" fontId="18" fillId="0" borderId="4" xfId="0" applyNumberFormat="1" applyFont="1" applyFill="1" applyBorder="1" applyAlignment="1">
      <alignment horizontal="right" vertical="center"/>
    </xf>
    <xf numFmtId="1" fontId="85" fillId="0" borderId="4" xfId="0" applyNumberFormat="1" applyFont="1" applyFill="1" applyBorder="1" applyAlignment="1">
      <alignment horizontal="right" vertical="center"/>
    </xf>
    <xf numFmtId="1" fontId="85" fillId="0" borderId="4" xfId="0" applyNumberFormat="1" applyFont="1" applyBorder="1" applyAlignment="1">
      <alignment horizontal="right" vertical="center" wrapText="1"/>
    </xf>
    <xf numFmtId="0" fontId="6" fillId="0"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5" xfId="0" applyFont="1" applyFill="1" applyBorder="1" applyAlignment="1">
      <alignment horizontal="center" vertical="center" wrapText="1"/>
    </xf>
    <xf numFmtId="0" fontId="18" fillId="4" borderId="19" xfId="0" applyFont="1" applyFill="1" applyBorder="1" applyAlignment="1">
      <alignment horizontal="left" vertical="center" wrapText="1"/>
    </xf>
    <xf numFmtId="0" fontId="18" fillId="4" borderId="28" xfId="0" applyFont="1" applyFill="1" applyBorder="1" applyAlignment="1">
      <alignment horizontal="left" vertical="center" wrapText="1"/>
    </xf>
    <xf numFmtId="0" fontId="18" fillId="5" borderId="28" xfId="0" applyFont="1" applyFill="1" applyBorder="1" applyAlignment="1">
      <alignment horizontal="left" vertical="center" wrapText="1"/>
    </xf>
    <xf numFmtId="0" fontId="18" fillId="4" borderId="28" xfId="0" applyFont="1" applyFill="1" applyBorder="1" applyAlignment="1">
      <alignment horizontal="left" vertical="center"/>
    </xf>
    <xf numFmtId="3" fontId="6" fillId="4" borderId="21" xfId="0" applyNumberFormat="1" applyFont="1" applyFill="1" applyBorder="1" applyAlignment="1">
      <alignment horizontal="right" vertical="center" wrapText="1"/>
    </xf>
    <xf numFmtId="0" fontId="5" fillId="2" borderId="23" xfId="0" applyFont="1" applyFill="1" applyBorder="1" applyAlignment="1">
      <alignment horizontal="left" vertical="center" wrapText="1"/>
    </xf>
    <xf numFmtId="0" fontId="2" fillId="0" borderId="0" xfId="0" applyFont="1"/>
    <xf numFmtId="0" fontId="0" fillId="0" borderId="0" xfId="0" applyProtection="1">
      <protection locked="0"/>
    </xf>
    <xf numFmtId="0" fontId="63" fillId="0" borderId="0" xfId="0" applyFont="1"/>
    <xf numFmtId="0" fontId="18" fillId="0" borderId="0" xfId="0" applyFont="1" applyFill="1" applyBorder="1" applyAlignment="1">
      <alignment horizontal="left" wrapText="1" indent="1"/>
    </xf>
    <xf numFmtId="189" fontId="0" fillId="0" borderId="0" xfId="0" applyNumberFormat="1"/>
    <xf numFmtId="0" fontId="63" fillId="0" borderId="0" xfId="0" applyFont="1" applyFill="1" applyBorder="1" applyAlignment="1">
      <alignment horizontal="left"/>
    </xf>
    <xf numFmtId="0" fontId="90" fillId="2" borderId="4" xfId="0" applyFont="1" applyFill="1" applyBorder="1" applyAlignment="1">
      <alignment horizontal="center" vertical="center" wrapText="1"/>
    </xf>
    <xf numFmtId="0" fontId="31" fillId="0" borderId="0" xfId="0" applyFont="1" applyFill="1" applyBorder="1"/>
    <xf numFmtId="0" fontId="94" fillId="0" borderId="4" xfId="0" applyFont="1" applyFill="1" applyBorder="1" applyAlignment="1">
      <alignment horizontal="left" wrapText="1"/>
    </xf>
    <xf numFmtId="0" fontId="18" fillId="0" borderId="4" xfId="0" applyFont="1" applyFill="1" applyBorder="1" applyAlignment="1">
      <alignment wrapText="1"/>
    </xf>
    <xf numFmtId="4" fontId="95" fillId="0" borderId="4" xfId="0" applyNumberFormat="1" applyFont="1" applyFill="1" applyBorder="1" applyAlignment="1">
      <alignment horizontal="right" vertical="center" wrapText="1"/>
    </xf>
    <xf numFmtId="4" fontId="95" fillId="0" borderId="0" xfId="0" applyNumberFormat="1" applyFont="1" applyFill="1" applyBorder="1" applyAlignment="1">
      <alignment horizontal="right"/>
    </xf>
    <xf numFmtId="4" fontId="18" fillId="0" borderId="4" xfId="0" applyNumberFormat="1" applyFont="1" applyFill="1" applyBorder="1" applyAlignment="1" applyProtection="1">
      <alignment horizontal="right" vertical="center" wrapText="1"/>
      <protection locked="0"/>
    </xf>
    <xf numFmtId="4" fontId="18" fillId="0" borderId="4" xfId="0" applyNumberFormat="1" applyFont="1" applyFill="1" applyBorder="1" applyAlignment="1">
      <alignment horizontal="right" vertical="center" wrapText="1"/>
    </xf>
    <xf numFmtId="4" fontId="18" fillId="0" borderId="0" xfId="0" applyNumberFormat="1" applyFont="1" applyFill="1" applyBorder="1" applyAlignment="1">
      <alignment horizontal="right"/>
    </xf>
    <xf numFmtId="4" fontId="18" fillId="0" borderId="4" xfId="2481" applyNumberFormat="1" applyFont="1" applyFill="1" applyBorder="1" applyAlignment="1" applyProtection="1">
      <alignment horizontal="right" vertical="center" wrapText="1"/>
      <protection locked="0"/>
    </xf>
    <xf numFmtId="4" fontId="18" fillId="0" borderId="0" xfId="0" applyNumberFormat="1" applyFont="1" applyFill="1" applyBorder="1" applyAlignment="1" applyProtection="1">
      <alignment horizontal="right"/>
      <protection locked="0"/>
    </xf>
    <xf numFmtId="0" fontId="50" fillId="0" borderId="0" xfId="2"/>
    <xf numFmtId="0" fontId="5" fillId="12" borderId="7" xfId="0" applyFont="1" applyFill="1" applyBorder="1" applyAlignment="1">
      <alignment horizontal="left" vertical="center" wrapText="1"/>
    </xf>
    <xf numFmtId="0" fontId="5" fillId="12" borderId="2"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6" fillId="13" borderId="3" xfId="0" applyFont="1" applyFill="1" applyBorder="1" applyAlignment="1">
      <alignment horizontal="left" vertical="top" wrapText="1"/>
    </xf>
    <xf numFmtId="171" fontId="6" fillId="13" borderId="9" xfId="0" applyNumberFormat="1" applyFont="1" applyFill="1" applyBorder="1" applyAlignment="1">
      <alignment horizontal="right" vertical="top" wrapText="1"/>
    </xf>
    <xf numFmtId="0" fontId="6" fillId="13" borderId="5" xfId="0" applyFont="1" applyFill="1" applyBorder="1" applyAlignment="1">
      <alignment horizontal="left" vertical="top" wrapText="1"/>
    </xf>
    <xf numFmtId="171" fontId="6" fillId="13" borderId="6" xfId="0" applyNumberFormat="1" applyFont="1" applyFill="1" applyBorder="1" applyAlignment="1">
      <alignment horizontal="right" vertical="top" wrapText="1"/>
    </xf>
    <xf numFmtId="171" fontId="6" fillId="13" borderId="13" xfId="0" applyNumberFormat="1" applyFont="1" applyFill="1" applyBorder="1" applyAlignment="1">
      <alignment horizontal="right" vertical="top" wrapText="1"/>
    </xf>
    <xf numFmtId="0" fontId="5" fillId="2" borderId="65" xfId="0" applyFont="1" applyFill="1" applyBorder="1" applyAlignment="1">
      <alignment horizontal="left" vertical="center" wrapText="1"/>
    </xf>
    <xf numFmtId="0" fontId="5" fillId="2" borderId="14" xfId="0" applyFont="1" applyFill="1" applyBorder="1" applyAlignment="1">
      <alignment vertical="center" wrapText="1"/>
    </xf>
    <xf numFmtId="0" fontId="5" fillId="2" borderId="67" xfId="0" applyFont="1" applyFill="1" applyBorder="1" applyAlignment="1">
      <alignment horizontal="center" wrapText="1"/>
    </xf>
    <xf numFmtId="0" fontId="18" fillId="4" borderId="47" xfId="0" applyFont="1" applyFill="1" applyBorder="1" applyAlignment="1">
      <alignment horizontal="left" vertical="center" wrapText="1"/>
    </xf>
    <xf numFmtId="3" fontId="6" fillId="4" borderId="30" xfId="0" applyNumberFormat="1" applyFont="1" applyFill="1" applyBorder="1" applyAlignment="1">
      <alignment horizontal="right" vertical="center" wrapText="1"/>
    </xf>
    <xf numFmtId="3" fontId="6" fillId="4" borderId="47" xfId="0" applyNumberFormat="1" applyFont="1" applyFill="1" applyBorder="1" applyAlignment="1">
      <alignment horizontal="right" vertical="center" wrapText="1"/>
    </xf>
    <xf numFmtId="3" fontId="6" fillId="4" borderId="68" xfId="0" applyNumberFormat="1" applyFont="1" applyFill="1" applyBorder="1" applyAlignment="1">
      <alignment horizontal="right" vertical="center" wrapText="1"/>
    </xf>
    <xf numFmtId="3" fontId="6" fillId="4" borderId="66" xfId="0" applyNumberFormat="1" applyFont="1" applyFill="1" applyBorder="1" applyAlignment="1">
      <alignment horizontal="right" vertical="center" wrapText="1"/>
    </xf>
    <xf numFmtId="0" fontId="32" fillId="0" borderId="3" xfId="0" applyFont="1" applyFill="1" applyBorder="1" applyAlignment="1">
      <alignment vertical="center"/>
    </xf>
    <xf numFmtId="1" fontId="6" fillId="5" borderId="6" xfId="0" applyNumberFormat="1" applyFont="1" applyFill="1" applyBorder="1" applyAlignment="1">
      <alignment horizontal="right" vertical="center" wrapText="1"/>
    </xf>
    <xf numFmtId="0" fontId="9" fillId="3" borderId="0" xfId="0" applyFont="1" applyFill="1" applyBorder="1" applyAlignment="1">
      <alignment horizontal="left" vertical="center" wrapText="1"/>
    </xf>
    <xf numFmtId="165" fontId="0" fillId="0" borderId="0" xfId="0" applyNumberFormat="1"/>
    <xf numFmtId="1" fontId="6" fillId="3" borderId="25" xfId="0" applyNumberFormat="1" applyFont="1" applyFill="1" applyBorder="1" applyAlignment="1">
      <alignment horizontal="right" vertical="center" wrapText="1"/>
    </xf>
    <xf numFmtId="1" fontId="6" fillId="5" borderId="25" xfId="0" applyNumberFormat="1" applyFont="1" applyFill="1" applyBorder="1" applyAlignment="1">
      <alignment horizontal="right" vertical="center" wrapText="1"/>
    </xf>
    <xf numFmtId="1" fontId="6" fillId="3" borderId="29"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165" fontId="6" fillId="3" borderId="25" xfId="0" applyNumberFormat="1" applyFont="1" applyFill="1" applyBorder="1" applyAlignment="1">
      <alignment horizontal="right" vertical="center" wrapText="1"/>
    </xf>
    <xf numFmtId="190" fontId="110" fillId="3" borderId="0" xfId="0" applyNumberFormat="1" applyFont="1" applyFill="1" applyAlignment="1">
      <alignment horizontal="right" vertical="top" wrapText="1"/>
    </xf>
    <xf numFmtId="2" fontId="6" fillId="3" borderId="22" xfId="0" applyNumberFormat="1" applyFont="1" applyFill="1" applyBorder="1" applyAlignment="1">
      <alignment horizontal="right" vertical="center" wrapText="1"/>
    </xf>
    <xf numFmtId="2" fontId="6" fillId="5" borderId="6" xfId="0" applyNumberFormat="1" applyFont="1" applyFill="1" applyBorder="1" applyAlignment="1">
      <alignment horizontal="right" vertical="center" wrapText="1"/>
    </xf>
    <xf numFmtId="165" fontId="6" fillId="3" borderId="57" xfId="0" applyNumberFormat="1" applyFont="1" applyFill="1" applyBorder="1" applyAlignment="1">
      <alignment horizontal="right" vertical="center" wrapText="1"/>
    </xf>
    <xf numFmtId="165" fontId="6" fillId="5" borderId="57" xfId="0" applyNumberFormat="1" applyFont="1" applyFill="1" applyBorder="1" applyAlignment="1">
      <alignment horizontal="right" vertical="center" wrapText="1"/>
    </xf>
    <xf numFmtId="165" fontId="6" fillId="3" borderId="59" xfId="0" applyNumberFormat="1" applyFont="1" applyFill="1" applyBorder="1" applyAlignment="1">
      <alignment horizontal="right" vertical="center"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0" fontId="114" fillId="3" borderId="0" xfId="0" applyFont="1" applyFill="1" applyAlignment="1">
      <alignment horizontal="left"/>
    </xf>
    <xf numFmtId="190" fontId="110" fillId="3" borderId="0" xfId="0" applyNumberFormat="1" applyFont="1" applyFill="1" applyAlignment="1">
      <alignment horizontal="right" vertical="top" wrapText="1"/>
    </xf>
    <xf numFmtId="0" fontId="15" fillId="6" borderId="0" xfId="0" applyFont="1" applyFill="1" applyBorder="1" applyAlignment="1">
      <alignment horizontal="left" vertical="center" wrapText="1"/>
    </xf>
    <xf numFmtId="0" fontId="24" fillId="0" borderId="0" xfId="0" applyFont="1" applyBorder="1" applyAlignment="1">
      <alignment horizontal="left" vertical="center" wrapText="1"/>
    </xf>
    <xf numFmtId="190" fontId="0" fillId="0" borderId="0" xfId="0" applyNumberFormat="1"/>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190" fontId="110" fillId="3" borderId="0" xfId="0" applyNumberFormat="1" applyFont="1" applyFill="1" applyAlignment="1">
      <alignment horizontal="right" vertical="top" wrapText="1"/>
    </xf>
    <xf numFmtId="0" fontId="0" fillId="0" borderId="0" xfId="0"/>
    <xf numFmtId="190" fontId="110" fillId="3" borderId="0" xfId="0" applyNumberFormat="1" applyFont="1" applyFill="1" applyAlignment="1">
      <alignment horizontal="right" vertical="top" wrapText="1"/>
    </xf>
    <xf numFmtId="0" fontId="9" fillId="3" borderId="0" xfId="0" applyFont="1" applyFill="1" applyBorder="1" applyAlignment="1">
      <alignment horizontal="left" vertical="center" wrapText="1"/>
    </xf>
    <xf numFmtId="0" fontId="5" fillId="2" borderId="55" xfId="0" applyFont="1" applyFill="1" applyBorder="1" applyAlignment="1">
      <alignment horizontal="right" vertical="center" wrapText="1"/>
    </xf>
    <xf numFmtId="3" fontId="6" fillId="4" borderId="22" xfId="0" applyNumberFormat="1" applyFont="1" applyFill="1" applyBorder="1" applyAlignment="1">
      <alignment horizontal="right" vertical="center" wrapText="1"/>
    </xf>
    <xf numFmtId="0" fontId="23" fillId="5" borderId="3" xfId="0" applyFont="1" applyFill="1" applyBorder="1" applyAlignment="1">
      <alignment horizontal="left" vertical="top" wrapText="1"/>
    </xf>
    <xf numFmtId="0" fontId="4" fillId="0" borderId="0" xfId="0" applyFont="1" applyBorder="1" applyAlignment="1">
      <alignment horizontal="left"/>
    </xf>
    <xf numFmtId="3" fontId="6" fillId="4" borderId="78" xfId="0" applyNumberFormat="1" applyFont="1" applyFill="1" applyBorder="1" applyAlignment="1">
      <alignment horizontal="right" vertical="center" wrapText="1"/>
    </xf>
    <xf numFmtId="0" fontId="0" fillId="0" borderId="0" xfId="0"/>
    <xf numFmtId="0" fontId="25" fillId="9" borderId="7" xfId="0" applyFont="1" applyFill="1" applyBorder="1" applyAlignment="1">
      <alignment horizontal="center" vertical="center" wrapText="1"/>
    </xf>
    <xf numFmtId="0" fontId="25" fillId="9" borderId="2" xfId="0" applyFont="1" applyFill="1" applyBorder="1" applyAlignment="1">
      <alignment horizontal="center" vertical="center" wrapText="1"/>
    </xf>
    <xf numFmtId="0" fontId="25" fillId="9" borderId="8" xfId="0" applyFont="1" applyFill="1" applyBorder="1" applyAlignment="1">
      <alignment horizontal="center" vertical="center" wrapText="1"/>
    </xf>
    <xf numFmtId="2" fontId="32" fillId="0" borderId="4" xfId="0" applyNumberFormat="1" applyFont="1" applyBorder="1" applyAlignment="1">
      <alignment horizontal="right"/>
    </xf>
    <xf numFmtId="2" fontId="18" fillId="4" borderId="4" xfId="0" applyNumberFormat="1" applyFont="1" applyFill="1" applyBorder="1" applyAlignment="1">
      <alignment horizontal="right" vertical="center"/>
    </xf>
    <xf numFmtId="2" fontId="32" fillId="0" borderId="9" xfId="0" applyNumberFormat="1" applyFont="1" applyBorder="1" applyAlignment="1">
      <alignment horizontal="right"/>
    </xf>
    <xf numFmtId="2" fontId="32" fillId="5" borderId="4" xfId="0" applyNumberFormat="1" applyFont="1" applyFill="1" applyBorder="1" applyAlignment="1">
      <alignment horizontal="right"/>
    </xf>
    <xf numFmtId="2" fontId="32" fillId="5" borderId="9" xfId="0" applyNumberFormat="1" applyFont="1" applyFill="1" applyBorder="1" applyAlignment="1">
      <alignment horizontal="right"/>
    </xf>
    <xf numFmtId="2" fontId="18" fillId="4" borderId="9" xfId="0" applyNumberFormat="1" applyFont="1" applyFill="1" applyBorder="1" applyAlignment="1">
      <alignment horizontal="right" vertical="center"/>
    </xf>
    <xf numFmtId="2" fontId="32" fillId="4" borderId="4" xfId="0" applyNumberFormat="1" applyFont="1" applyFill="1" applyBorder="1" applyAlignment="1">
      <alignment horizontal="right"/>
    </xf>
    <xf numFmtId="2" fontId="32" fillId="4" borderId="9" xfId="0" applyNumberFormat="1" applyFont="1" applyFill="1" applyBorder="1" applyAlignment="1">
      <alignment horizontal="right"/>
    </xf>
    <xf numFmtId="2" fontId="18" fillId="4" borderId="13" xfId="0" applyNumberFormat="1" applyFont="1" applyFill="1" applyBorder="1" applyAlignment="1">
      <alignment horizontal="right" vertical="center"/>
    </xf>
    <xf numFmtId="165" fontId="6" fillId="5" borderId="22" xfId="0" applyNumberFormat="1" applyFont="1" applyFill="1" applyBorder="1" applyAlignment="1">
      <alignment horizontal="right" vertical="center" wrapText="1"/>
    </xf>
    <xf numFmtId="165" fontId="6" fillId="5" borderId="61" xfId="0" applyNumberFormat="1" applyFont="1" applyFill="1" applyBorder="1" applyAlignment="1">
      <alignment horizontal="right" vertical="center" wrapText="1"/>
    </xf>
    <xf numFmtId="0" fontId="6" fillId="3" borderId="25" xfId="0" applyFont="1" applyFill="1" applyBorder="1" applyAlignment="1">
      <alignment horizontal="right" vertical="center" wrapText="1"/>
    </xf>
    <xf numFmtId="0" fontId="5" fillId="2" borderId="25" xfId="0" applyFont="1" applyFill="1" applyBorder="1" applyAlignment="1">
      <alignment vertical="center" wrapText="1"/>
    </xf>
    <xf numFmtId="0" fontId="6" fillId="3" borderId="4" xfId="0" applyFont="1" applyFill="1" applyBorder="1" applyAlignment="1">
      <alignment horizontal="left" vertical="center" wrapText="1"/>
    </xf>
    <xf numFmtId="0" fontId="3" fillId="0" borderId="0" xfId="0" applyFont="1" applyBorder="1" applyAlignment="1">
      <alignment horizontal="left"/>
    </xf>
    <xf numFmtId="0" fontId="38" fillId="3" borderId="0" xfId="0" applyFont="1" applyFill="1" applyBorder="1" applyAlignment="1">
      <alignment horizontal="left" vertical="center" wrapText="1"/>
    </xf>
    <xf numFmtId="0" fontId="5" fillId="2" borderId="79" xfId="0" applyFont="1" applyFill="1" applyBorder="1"/>
    <xf numFmtId="0" fontId="5" fillId="2" borderId="14" xfId="0" applyFont="1" applyFill="1" applyBorder="1" applyAlignment="1">
      <alignment horizontal="center"/>
    </xf>
    <xf numFmtId="0" fontId="5" fillId="2" borderId="52" xfId="0" applyFont="1" applyFill="1" applyBorder="1"/>
    <xf numFmtId="0" fontId="5" fillId="2" borderId="0" xfId="0" applyFont="1" applyFill="1" applyBorder="1" applyAlignment="1">
      <alignment horizontal="right"/>
    </xf>
    <xf numFmtId="0" fontId="5" fillId="2" borderId="0" xfId="0" applyFont="1" applyFill="1" applyBorder="1"/>
    <xf numFmtId="0" fontId="5" fillId="2" borderId="24" xfId="0" applyFont="1" applyFill="1" applyBorder="1" applyAlignment="1">
      <alignment horizontal="right"/>
    </xf>
    <xf numFmtId="3" fontId="6" fillId="3" borderId="9" xfId="0" applyNumberFormat="1" applyFont="1" applyFill="1" applyBorder="1"/>
    <xf numFmtId="190" fontId="6" fillId="3" borderId="13" xfId="0" applyNumberFormat="1" applyFont="1" applyFill="1" applyBorder="1" applyAlignment="1">
      <alignment horizontal="right"/>
    </xf>
    <xf numFmtId="0" fontId="5" fillId="2" borderId="14" xfId="0" applyFont="1" applyFill="1" applyBorder="1"/>
    <xf numFmtId="0" fontId="6" fillId="3" borderId="11" xfId="0" applyFont="1" applyFill="1" applyBorder="1" applyAlignment="1">
      <alignment horizontal="left"/>
    </xf>
    <xf numFmtId="190" fontId="6" fillId="3" borderId="20" xfId="0" applyNumberFormat="1" applyFont="1" applyFill="1" applyBorder="1" applyAlignment="1">
      <alignment horizontal="right"/>
    </xf>
    <xf numFmtId="190" fontId="6" fillId="3" borderId="25" xfId="0" applyNumberFormat="1" applyFont="1" applyFill="1" applyBorder="1" applyAlignment="1">
      <alignment horizontal="right"/>
    </xf>
    <xf numFmtId="3" fontId="6" fillId="3" borderId="20" xfId="0" applyNumberFormat="1" applyFont="1" applyFill="1" applyBorder="1"/>
    <xf numFmtId="0" fontId="6" fillId="3" borderId="47" xfId="0" applyFont="1" applyFill="1" applyBorder="1" applyAlignment="1">
      <alignment horizontal="left"/>
    </xf>
    <xf numFmtId="190" fontId="6" fillId="3" borderId="47" xfId="0" applyNumberFormat="1" applyFont="1" applyFill="1" applyBorder="1" applyAlignment="1">
      <alignment horizontal="right"/>
    </xf>
    <xf numFmtId="0" fontId="6" fillId="3" borderId="19" xfId="0" applyFont="1" applyFill="1" applyBorder="1" applyAlignment="1">
      <alignment horizontal="left"/>
    </xf>
    <xf numFmtId="190" fontId="6" fillId="3" borderId="19" xfId="0" applyNumberFormat="1" applyFont="1" applyFill="1" applyBorder="1" applyAlignment="1">
      <alignment horizontal="right"/>
    </xf>
    <xf numFmtId="0" fontId="6" fillId="3" borderId="28" xfId="0" applyFont="1" applyFill="1" applyBorder="1" applyAlignment="1">
      <alignment horizontal="left"/>
    </xf>
    <xf numFmtId="190" fontId="6" fillId="3" borderId="28" xfId="0" applyNumberFormat="1" applyFont="1" applyFill="1" applyBorder="1" applyAlignment="1">
      <alignment horizontal="right"/>
    </xf>
    <xf numFmtId="0" fontId="6" fillId="3" borderId="82" xfId="0" applyFont="1" applyFill="1" applyBorder="1" applyAlignment="1">
      <alignment horizontal="left"/>
    </xf>
    <xf numFmtId="190" fontId="6" fillId="3" borderId="68" xfId="0" applyNumberFormat="1" applyFont="1" applyFill="1" applyBorder="1" applyAlignment="1">
      <alignment horizontal="right"/>
    </xf>
    <xf numFmtId="190" fontId="6" fillId="3" borderId="83" xfId="0" applyNumberFormat="1" applyFont="1" applyFill="1" applyBorder="1" applyAlignment="1">
      <alignment horizontal="right"/>
    </xf>
    <xf numFmtId="3" fontId="6" fillId="3" borderId="68" xfId="0" applyNumberFormat="1" applyFont="1" applyFill="1" applyBorder="1"/>
    <xf numFmtId="0" fontId="21" fillId="0" borderId="0" xfId="0" applyFont="1" applyBorder="1" applyAlignment="1">
      <alignment horizontal="left"/>
    </xf>
    <xf numFmtId="0" fontId="117" fillId="0" borderId="0" xfId="0" applyFont="1"/>
    <xf numFmtId="0" fontId="15" fillId="6" borderId="0" xfId="0" applyFont="1" applyFill="1" applyBorder="1" applyAlignment="1">
      <alignment horizontal="left" vertical="center" wrapText="1"/>
    </xf>
    <xf numFmtId="0" fontId="24" fillId="0" borderId="0" xfId="0" applyFont="1" applyBorder="1" applyAlignment="1">
      <alignment horizontal="left" vertical="center" wrapText="1"/>
    </xf>
    <xf numFmtId="3" fontId="6" fillId="4" borderId="19" xfId="0" applyNumberFormat="1" applyFont="1" applyFill="1" applyBorder="1" applyAlignment="1">
      <alignment horizontal="right" vertical="center" wrapText="1"/>
    </xf>
    <xf numFmtId="166" fontId="6" fillId="4" borderId="29" xfId="0" applyNumberFormat="1" applyFont="1" applyFill="1" applyBorder="1" applyAlignment="1">
      <alignment horizontal="right" vertical="center" wrapText="1"/>
    </xf>
    <xf numFmtId="0" fontId="9" fillId="3"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1" xfId="0" applyFont="1" applyFill="1" applyBorder="1" applyAlignment="1">
      <alignment horizontal="center" vertical="center" wrapText="1"/>
    </xf>
    <xf numFmtId="0" fontId="5" fillId="2" borderId="7" xfId="0" applyFont="1" applyFill="1" applyBorder="1" applyAlignment="1">
      <alignment horizontal="left" wrapText="1"/>
    </xf>
    <xf numFmtId="0" fontId="5" fillId="2" borderId="51" xfId="0" applyFont="1" applyFill="1" applyBorder="1" applyAlignment="1">
      <alignment horizontal="center" wrapText="1"/>
    </xf>
    <xf numFmtId="0" fontId="39" fillId="3" borderId="0" xfId="0" applyFont="1" applyFill="1" applyBorder="1" applyAlignment="1">
      <alignment horizontal="left" wrapText="1"/>
    </xf>
    <xf numFmtId="0" fontId="5" fillId="2" borderId="2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right" vertical="center" wrapText="1"/>
    </xf>
    <xf numFmtId="0" fontId="15" fillId="3" borderId="0" xfId="0" applyFont="1" applyFill="1" applyBorder="1" applyAlignment="1">
      <alignment vertical="center" wrapText="1"/>
    </xf>
    <xf numFmtId="0" fontId="0" fillId="45" borderId="0" xfId="0" applyFill="1"/>
    <xf numFmtId="0" fontId="5" fillId="2" borderId="22" xfId="0" applyFont="1" applyFill="1" applyBorder="1" applyAlignment="1">
      <alignment horizontal="right" vertical="center" wrapText="1"/>
    </xf>
    <xf numFmtId="0" fontId="18" fillId="0" borderId="6" xfId="0" applyFont="1" applyFill="1" applyBorder="1" applyAlignment="1">
      <alignment horizontal="center" vertical="center" wrapText="1"/>
    </xf>
    <xf numFmtId="1" fontId="18" fillId="0" borderId="25" xfId="0" applyNumberFormat="1" applyFont="1" applyFill="1" applyBorder="1" applyAlignment="1">
      <alignment horizontal="right" vertical="center"/>
    </xf>
    <xf numFmtId="1" fontId="18" fillId="4" borderId="25" xfId="0" applyNumberFormat="1" applyFont="1" applyFill="1" applyBorder="1" applyAlignment="1">
      <alignment horizontal="right" vertical="center"/>
    </xf>
    <xf numFmtId="1" fontId="85" fillId="0" borderId="25" xfId="0" applyNumberFormat="1" applyFont="1" applyBorder="1" applyAlignment="1">
      <alignment horizontal="right" vertical="center"/>
    </xf>
    <xf numFmtId="1" fontId="6" fillId="5" borderId="29" xfId="0"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3" fillId="0" borderId="0" xfId="0" applyFont="1" applyAlignment="1">
      <alignment horizontal="left" vertical="center"/>
    </xf>
    <xf numFmtId="0" fontId="5" fillId="2" borderId="44" xfId="0" applyFont="1" applyFill="1" applyBorder="1" applyAlignment="1">
      <alignment horizontal="center" vertical="center" wrapText="1"/>
    </xf>
    <xf numFmtId="0" fontId="5" fillId="2" borderId="7" xfId="0" applyFont="1" applyFill="1" applyBorder="1" applyAlignment="1">
      <alignment horizontal="left" wrapText="1"/>
    </xf>
    <xf numFmtId="0" fontId="5" fillId="2" borderId="6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25" fillId="9" borderId="0" xfId="0" applyFont="1" applyFill="1" applyBorder="1" applyAlignment="1">
      <alignment horizontal="right" vertical="center" wrapText="1"/>
    </xf>
    <xf numFmtId="0" fontId="5" fillId="9" borderId="0" xfId="0" applyFont="1" applyFill="1" applyBorder="1" applyAlignment="1">
      <alignment horizontal="center" wrapText="1"/>
    </xf>
    <xf numFmtId="0" fontId="48" fillId="0" borderId="0" xfId="0" applyFont="1" applyAlignment="1">
      <alignment horizontal="left" wrapText="1"/>
    </xf>
    <xf numFmtId="0" fontId="85" fillId="0" borderId="0" xfId="0" applyFont="1"/>
    <xf numFmtId="0" fontId="5" fillId="2" borderId="8" xfId="0" applyFont="1" applyFill="1" applyBorder="1" applyAlignment="1">
      <alignment horizontal="right" vertical="center" wrapText="1"/>
    </xf>
    <xf numFmtId="0" fontId="22" fillId="7" borderId="8" xfId="0" applyFont="1" applyFill="1" applyBorder="1" applyAlignment="1">
      <alignment horizontal="right" vertical="center" wrapText="1"/>
    </xf>
    <xf numFmtId="3" fontId="18" fillId="6" borderId="9" xfId="0" applyNumberFormat="1" applyFont="1" applyFill="1" applyBorder="1" applyAlignment="1">
      <alignment horizontal="right" vertical="center" wrapText="1"/>
    </xf>
    <xf numFmtId="3" fontId="18" fillId="4" borderId="13" xfId="0" applyNumberFormat="1" applyFont="1" applyFill="1" applyBorder="1" applyAlignment="1">
      <alignment horizontal="right" vertical="center" wrapText="1"/>
    </xf>
    <xf numFmtId="0" fontId="27" fillId="6" borderId="0" xfId="0" applyFont="1" applyFill="1" applyBorder="1" applyAlignment="1">
      <alignment vertical="center" wrapText="1"/>
    </xf>
    <xf numFmtId="0" fontId="11" fillId="6" borderId="0" xfId="0" applyFont="1" applyFill="1" applyBorder="1" applyAlignment="1">
      <alignment vertical="center" wrapText="1"/>
    </xf>
    <xf numFmtId="0" fontId="18" fillId="6" borderId="3" xfId="0" applyFont="1" applyFill="1" applyBorder="1" applyAlignment="1">
      <alignment horizontal="left" vertical="top" wrapText="1"/>
    </xf>
    <xf numFmtId="0" fontId="5" fillId="2" borderId="9" xfId="0" applyFont="1" applyFill="1" applyBorder="1" applyAlignment="1">
      <alignment horizontal="right" vertical="center" wrapText="1"/>
    </xf>
    <xf numFmtId="0" fontId="22" fillId="7" borderId="8" xfId="0" applyFont="1" applyFill="1" applyBorder="1" applyAlignment="1">
      <alignment horizontal="right" wrapText="1"/>
    </xf>
    <xf numFmtId="166" fontId="6" fillId="4" borderId="9" xfId="0" applyNumberFormat="1" applyFont="1" applyFill="1" applyBorder="1" applyAlignment="1">
      <alignment horizontal="right" vertical="center" wrapText="1"/>
    </xf>
    <xf numFmtId="166" fontId="6" fillId="5" borderId="9" xfId="0" applyNumberFormat="1" applyFont="1" applyFill="1" applyBorder="1" applyAlignment="1">
      <alignment horizontal="right" vertical="center" wrapText="1"/>
    </xf>
    <xf numFmtId="166" fontId="6" fillId="4" borderId="13" xfId="0" applyNumberFormat="1" applyFont="1" applyFill="1" applyBorder="1" applyAlignment="1">
      <alignment horizontal="right" vertical="center" wrapText="1"/>
    </xf>
    <xf numFmtId="0" fontId="25" fillId="9" borderId="9" xfId="0" applyFont="1" applyFill="1" applyBorder="1" applyAlignment="1">
      <alignment horizontal="right" vertical="center" wrapText="1"/>
    </xf>
    <xf numFmtId="3" fontId="6" fillId="4" borderId="9" xfId="0" applyNumberFormat="1" applyFont="1" applyFill="1" applyBorder="1" applyAlignment="1">
      <alignment horizontal="right" vertical="top" wrapText="1"/>
    </xf>
    <xf numFmtId="3" fontId="18" fillId="5" borderId="9" xfId="0" applyNumberFormat="1" applyFont="1" applyFill="1" applyBorder="1" applyAlignment="1" applyProtection="1">
      <alignment vertical="center" wrapText="1"/>
      <protection locked="0"/>
    </xf>
    <xf numFmtId="3" fontId="6" fillId="4" borderId="13" xfId="0" applyNumberFormat="1" applyFont="1" applyFill="1" applyBorder="1" applyAlignment="1">
      <alignment horizontal="right" vertical="top" wrapText="1"/>
    </xf>
    <xf numFmtId="3" fontId="18" fillId="4" borderId="9" xfId="0" applyNumberFormat="1" applyFont="1" applyFill="1" applyBorder="1" applyAlignment="1">
      <alignment vertical="center" wrapText="1"/>
    </xf>
    <xf numFmtId="3" fontId="18" fillId="4" borderId="9" xfId="0" applyNumberFormat="1" applyFont="1" applyFill="1" applyBorder="1" applyAlignment="1" applyProtection="1">
      <alignment vertical="center" wrapText="1"/>
      <protection locked="0"/>
    </xf>
    <xf numFmtId="3" fontId="18" fillId="4" borderId="13" xfId="0" applyNumberFormat="1" applyFont="1" applyFill="1" applyBorder="1" applyAlignment="1" applyProtection="1">
      <alignment vertical="center" wrapText="1"/>
      <protection locked="0"/>
    </xf>
    <xf numFmtId="3" fontId="6" fillId="0" borderId="4" xfId="0" applyNumberFormat="1" applyFont="1" applyFill="1" applyBorder="1" applyAlignment="1">
      <alignment horizontal="right" vertical="center" wrapText="1"/>
    </xf>
    <xf numFmtId="3" fontId="6" fillId="0" borderId="9" xfId="0" applyNumberFormat="1" applyFont="1" applyFill="1" applyBorder="1" applyAlignment="1">
      <alignment horizontal="right" vertical="center" wrapText="1"/>
    </xf>
    <xf numFmtId="0" fontId="27" fillId="0" borderId="0" xfId="0" applyFont="1"/>
    <xf numFmtId="0" fontId="6" fillId="0" borderId="3" xfId="0" applyFont="1" applyFill="1" applyBorder="1" applyAlignment="1">
      <alignment horizontal="left" vertical="center" wrapText="1" indent="2"/>
    </xf>
    <xf numFmtId="0" fontId="5" fillId="2" borderId="35" xfId="0" applyFont="1" applyFill="1" applyBorder="1" applyAlignment="1">
      <alignment horizontal="right" wrapText="1"/>
    </xf>
    <xf numFmtId="0" fontId="6" fillId="3" borderId="38" xfId="0" applyFont="1" applyFill="1" applyBorder="1" applyAlignment="1">
      <alignment horizontal="right" vertical="center" wrapText="1"/>
    </xf>
    <xf numFmtId="0" fontId="6" fillId="5" borderId="38" xfId="0" applyFont="1" applyFill="1" applyBorder="1" applyAlignment="1">
      <alignment horizontal="right" vertical="center" wrapText="1"/>
    </xf>
    <xf numFmtId="3" fontId="6" fillId="3" borderId="41" xfId="0" applyNumberFormat="1" applyFont="1" applyFill="1" applyBorder="1" applyAlignment="1">
      <alignment horizontal="right" vertical="center" wrapText="1"/>
    </xf>
    <xf numFmtId="0" fontId="25" fillId="9" borderId="2" xfId="0" applyFont="1" applyFill="1" applyBorder="1" applyAlignment="1">
      <alignment horizontal="left" vertical="top" wrapText="1"/>
    </xf>
    <xf numFmtId="0" fontId="25" fillId="9" borderId="2" xfId="0" applyFont="1" applyFill="1" applyBorder="1" applyAlignment="1">
      <alignment horizontal="right" vertical="top" wrapText="1"/>
    </xf>
    <xf numFmtId="0" fontId="27" fillId="3" borderId="0" xfId="0" applyFont="1" applyFill="1" applyBorder="1" applyAlignment="1">
      <alignment horizontal="left" wrapText="1"/>
    </xf>
    <xf numFmtId="0" fontId="41" fillId="0" borderId="0" xfId="0" applyFont="1" applyBorder="1"/>
    <xf numFmtId="0" fontId="2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167" fontId="6" fillId="3" borderId="9" xfId="0" applyNumberFormat="1" applyFont="1" applyFill="1" applyBorder="1" applyAlignment="1">
      <alignment horizontal="right" vertical="center" wrapText="1"/>
    </xf>
    <xf numFmtId="0" fontId="5" fillId="2" borderId="9" xfId="0" applyFont="1" applyFill="1" applyBorder="1" applyAlignment="1">
      <alignment vertical="center" wrapText="1"/>
    </xf>
    <xf numFmtId="0" fontId="6" fillId="5" borderId="9" xfId="0" applyFont="1" applyFill="1" applyBorder="1" applyAlignment="1">
      <alignment horizontal="right" vertical="center" wrapText="1"/>
    </xf>
    <xf numFmtId="0" fontId="18" fillId="5" borderId="6" xfId="0" applyFont="1" applyFill="1" applyBorder="1" applyAlignment="1">
      <alignment horizontal="center" vertical="center" wrapText="1"/>
    </xf>
    <xf numFmtId="0" fontId="6" fillId="5" borderId="13" xfId="0" applyFont="1" applyFill="1" applyBorder="1" applyAlignment="1">
      <alignment horizontal="right" vertical="center" wrapText="1"/>
    </xf>
    <xf numFmtId="0" fontId="18" fillId="0" borderId="3" xfId="0" applyFont="1" applyFill="1" applyBorder="1" applyAlignment="1">
      <alignment vertical="center"/>
    </xf>
    <xf numFmtId="164" fontId="18" fillId="0" borderId="9" xfId="0" applyNumberFormat="1" applyFont="1" applyFill="1" applyBorder="1" applyAlignment="1">
      <alignment horizontal="right" vertical="center"/>
    </xf>
    <xf numFmtId="189" fontId="6" fillId="5" borderId="9" xfId="0" applyNumberFormat="1" applyFont="1" applyFill="1" applyBorder="1" applyAlignment="1">
      <alignment horizontal="right" vertical="center" wrapText="1"/>
    </xf>
    <xf numFmtId="0" fontId="18" fillId="4" borderId="9" xfId="0" applyFont="1" applyFill="1" applyBorder="1" applyAlignment="1">
      <alignment horizontal="right" vertical="center"/>
    </xf>
    <xf numFmtId="0" fontId="18" fillId="5" borderId="5" xfId="0" applyFont="1" applyFill="1" applyBorder="1" applyAlignment="1">
      <alignment horizontal="left" vertical="center" wrapText="1"/>
    </xf>
    <xf numFmtId="189" fontId="6" fillId="5" borderId="6" xfId="0" applyNumberFormat="1" applyFont="1" applyFill="1" applyBorder="1" applyAlignment="1">
      <alignment horizontal="right" vertical="center" wrapText="1"/>
    </xf>
    <xf numFmtId="189" fontId="6" fillId="5" borderId="13" xfId="0" applyNumberFormat="1" applyFont="1" applyFill="1" applyBorder="1" applyAlignment="1">
      <alignment horizontal="right" vertical="center" wrapText="1"/>
    </xf>
    <xf numFmtId="0" fontId="5" fillId="2" borderId="15" xfId="0" applyFont="1" applyFill="1" applyBorder="1" applyAlignment="1">
      <alignment horizontal="left" wrapText="1"/>
    </xf>
    <xf numFmtId="0" fontId="32" fillId="0" borderId="7" xfId="0" applyFont="1" applyFill="1" applyBorder="1" applyAlignment="1">
      <alignment vertical="center"/>
    </xf>
    <xf numFmtId="1" fontId="18" fillId="4" borderId="2" xfId="0" applyNumberFormat="1" applyFont="1" applyFill="1" applyBorder="1" applyAlignment="1">
      <alignment horizontal="right" vertical="center"/>
    </xf>
    <xf numFmtId="1" fontId="18" fillId="0" borderId="2" xfId="0" applyNumberFormat="1" applyFont="1" applyFill="1" applyBorder="1" applyAlignment="1">
      <alignment horizontal="right" vertical="center"/>
    </xf>
    <xf numFmtId="1" fontId="18" fillId="0" borderId="44" xfId="0" applyNumberFormat="1" applyFont="1" applyFill="1" applyBorder="1" applyAlignment="1">
      <alignment horizontal="right" vertical="center"/>
    </xf>
    <xf numFmtId="1" fontId="18" fillId="0" borderId="8" xfId="0" applyNumberFormat="1" applyFont="1" applyFill="1" applyBorder="1" applyAlignment="1">
      <alignment horizontal="right" vertical="center"/>
    </xf>
    <xf numFmtId="1" fontId="18" fillId="4" borderId="9" xfId="0" applyNumberFormat="1" applyFont="1" applyFill="1" applyBorder="1" applyAlignment="1">
      <alignment horizontal="right" vertical="center"/>
    </xf>
    <xf numFmtId="1" fontId="18" fillId="0" borderId="9" xfId="0" applyNumberFormat="1" applyFont="1" applyFill="1" applyBorder="1" applyAlignment="1">
      <alignment horizontal="right" vertical="center"/>
    </xf>
    <xf numFmtId="1" fontId="85" fillId="0" borderId="9" xfId="0" applyNumberFormat="1" applyFont="1" applyBorder="1" applyAlignment="1">
      <alignment horizontal="right" vertical="center"/>
    </xf>
    <xf numFmtId="1" fontId="6" fillId="5" borderId="13" xfId="0" applyNumberFormat="1" applyFont="1" applyFill="1" applyBorder="1" applyAlignment="1">
      <alignment horizontal="right" vertical="center" wrapText="1"/>
    </xf>
    <xf numFmtId="4" fontId="6" fillId="0" borderId="4" xfId="0" applyNumberFormat="1" applyFont="1" applyFill="1" applyBorder="1" applyAlignment="1">
      <alignment horizontal="right" vertical="center" wrapText="1"/>
    </xf>
    <xf numFmtId="3" fontId="6" fillId="5" borderId="6" xfId="0" applyNumberFormat="1" applyFont="1" applyFill="1" applyBorder="1" applyAlignment="1">
      <alignment horizontal="right" vertical="center"/>
    </xf>
    <xf numFmtId="3" fontId="6" fillId="5" borderId="13" xfId="0" applyNumberFormat="1" applyFont="1" applyFill="1" applyBorder="1" applyAlignment="1">
      <alignment horizontal="right" vertical="center" wrapText="1"/>
    </xf>
    <xf numFmtId="4" fontId="18" fillId="0" borderId="4" xfId="2481" applyNumberFormat="1" applyFont="1" applyFill="1" applyBorder="1" applyAlignment="1">
      <alignment horizontal="right" vertical="center" wrapText="1"/>
    </xf>
    <xf numFmtId="0" fontId="94" fillId="0" borderId="25" xfId="0" applyFont="1" applyFill="1" applyBorder="1" applyAlignment="1">
      <alignment horizontal="left" wrapText="1"/>
    </xf>
    <xf numFmtId="3" fontId="94" fillId="0" borderId="28" xfId="0" applyNumberFormat="1" applyFont="1" applyFill="1" applyBorder="1" applyAlignment="1">
      <alignment horizontal="right"/>
    </xf>
    <xf numFmtId="4" fontId="95" fillId="0" borderId="20" xfId="0" applyNumberFormat="1" applyFont="1" applyFill="1" applyBorder="1" applyAlignment="1">
      <alignment horizontal="right"/>
    </xf>
    <xf numFmtId="3" fontId="18" fillId="0" borderId="4" xfId="0" applyNumberFormat="1" applyFont="1" applyFill="1" applyBorder="1" applyAlignment="1">
      <alignment horizontal="right" vertical="center" wrapText="1"/>
    </xf>
    <xf numFmtId="3" fontId="18" fillId="0" borderId="9" xfId="0" applyNumberFormat="1" applyFont="1" applyFill="1" applyBorder="1" applyAlignment="1">
      <alignment horizontal="right" vertical="center" wrapText="1"/>
    </xf>
    <xf numFmtId="3" fontId="18" fillId="0" borderId="6"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0" fontId="18" fillId="0" borderId="4" xfId="0" applyFont="1" applyFill="1" applyBorder="1" applyAlignment="1">
      <alignment horizontal="right" vertical="center" wrapText="1"/>
    </xf>
    <xf numFmtId="0" fontId="5" fillId="2" borderId="26" xfId="0" applyFont="1" applyFill="1" applyBorder="1" applyAlignment="1">
      <alignment horizontal="right" vertical="center" wrapText="1"/>
    </xf>
    <xf numFmtId="0" fontId="6" fillId="4" borderId="9" xfId="0" applyFont="1" applyFill="1" applyBorder="1" applyAlignment="1">
      <alignment horizontal="right" vertical="center" wrapText="1"/>
    </xf>
    <xf numFmtId="0" fontId="6" fillId="4" borderId="13" xfId="0" applyFont="1" applyFill="1" applyBorder="1" applyAlignment="1">
      <alignment horizontal="right" vertical="center" wrapText="1"/>
    </xf>
    <xf numFmtId="3" fontId="6" fillId="3" borderId="36" xfId="0" applyNumberFormat="1" applyFont="1" applyFill="1" applyBorder="1" applyAlignment="1">
      <alignment horizontal="left" vertical="center" wrapText="1"/>
    </xf>
    <xf numFmtId="3" fontId="6" fillId="3" borderId="37" xfId="0" applyNumberFormat="1" applyFont="1" applyFill="1" applyBorder="1" applyAlignment="1">
      <alignment horizontal="right" vertical="center" wrapText="1"/>
    </xf>
    <xf numFmtId="3" fontId="6" fillId="3" borderId="56" xfId="0" applyNumberFormat="1" applyFont="1" applyFill="1" applyBorder="1" applyAlignment="1">
      <alignment horizontal="right" vertical="center" wrapText="1"/>
    </xf>
    <xf numFmtId="3" fontId="6" fillId="3" borderId="57" xfId="0" applyNumberFormat="1" applyFont="1" applyFill="1" applyBorder="1" applyAlignment="1">
      <alignment horizontal="right" vertical="center" wrapText="1"/>
    </xf>
    <xf numFmtId="3" fontId="6" fillId="3" borderId="38" xfId="0" applyNumberFormat="1" applyFont="1" applyFill="1" applyBorder="1" applyAlignment="1">
      <alignment horizontal="right" vertical="center" wrapText="1"/>
    </xf>
    <xf numFmtId="3" fontId="6" fillId="5" borderId="36" xfId="0" applyNumberFormat="1" applyFont="1" applyFill="1" applyBorder="1" applyAlignment="1">
      <alignment horizontal="left" vertical="center" wrapText="1"/>
    </xf>
    <xf numFmtId="3" fontId="6" fillId="5" borderId="37" xfId="0" applyNumberFormat="1" applyFont="1" applyFill="1" applyBorder="1" applyAlignment="1">
      <alignment horizontal="right" vertical="center" wrapText="1"/>
    </xf>
    <xf numFmtId="3" fontId="6" fillId="5" borderId="56" xfId="0" applyNumberFormat="1" applyFont="1" applyFill="1" applyBorder="1" applyAlignment="1">
      <alignment horizontal="right" vertical="center" wrapText="1"/>
    </xf>
    <xf numFmtId="3" fontId="6" fillId="5" borderId="57" xfId="0" applyNumberFormat="1" applyFont="1" applyFill="1" applyBorder="1" applyAlignment="1">
      <alignment horizontal="right" vertical="center" wrapText="1"/>
    </xf>
    <xf numFmtId="3" fontId="6" fillId="5" borderId="38" xfId="0" applyNumberFormat="1" applyFont="1" applyFill="1" applyBorder="1" applyAlignment="1">
      <alignment horizontal="right" vertical="center" wrapText="1"/>
    </xf>
    <xf numFmtId="3" fontId="18" fillId="3" borderId="36" xfId="0" applyNumberFormat="1" applyFont="1" applyFill="1" applyBorder="1" applyAlignment="1">
      <alignment horizontal="left" vertical="center" wrapText="1"/>
    </xf>
    <xf numFmtId="3" fontId="6" fillId="3" borderId="39" xfId="0" applyNumberFormat="1" applyFont="1" applyFill="1" applyBorder="1" applyAlignment="1">
      <alignment horizontal="left" vertical="center" wrapText="1"/>
    </xf>
    <xf numFmtId="3" fontId="6" fillId="3" borderId="40" xfId="0" applyNumberFormat="1" applyFont="1" applyFill="1" applyBorder="1" applyAlignment="1">
      <alignment horizontal="right" vertical="center" wrapText="1"/>
    </xf>
    <xf numFmtId="0" fontId="18" fillId="13" borderId="3" xfId="0" applyFont="1" applyFill="1" applyBorder="1" applyAlignment="1">
      <alignment horizontal="left" vertical="top" wrapText="1"/>
    </xf>
    <xf numFmtId="2" fontId="6" fillId="5" borderId="46" xfId="0" applyNumberFormat="1" applyFont="1" applyFill="1" applyBorder="1" applyAlignment="1">
      <alignment horizontal="right" vertical="center" wrapText="1"/>
    </xf>
    <xf numFmtId="2" fontId="6" fillId="3" borderId="46" xfId="0" applyNumberFormat="1" applyFont="1" applyFill="1" applyBorder="1" applyAlignment="1">
      <alignment horizontal="right" vertical="center" wrapText="1"/>
    </xf>
    <xf numFmtId="0" fontId="5" fillId="2" borderId="20" xfId="0" applyFont="1" applyFill="1" applyBorder="1" applyAlignment="1">
      <alignment horizontal="center" vertical="center" wrapText="1"/>
    </xf>
    <xf numFmtId="2" fontId="6" fillId="5" borderId="64" xfId="0" applyNumberFormat="1" applyFont="1" applyFill="1" applyBorder="1" applyAlignment="1">
      <alignment horizontal="right" vertical="center" wrapText="1"/>
    </xf>
    <xf numFmtId="2" fontId="6" fillId="3" borderId="64" xfId="0"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51" xfId="0" applyFont="1" applyFill="1" applyBorder="1" applyAlignment="1">
      <alignment horizontal="center" vertical="center" wrapText="1"/>
    </xf>
    <xf numFmtId="0" fontId="5" fillId="2" borderId="7" xfId="0" applyFont="1" applyFill="1" applyBorder="1" applyAlignment="1">
      <alignment horizontal="left" wrapText="1"/>
    </xf>
    <xf numFmtId="0" fontId="5" fillId="2" borderId="51" xfId="0" applyFont="1" applyFill="1" applyBorder="1" applyAlignment="1">
      <alignment horizontal="center" wrapText="1"/>
    </xf>
    <xf numFmtId="0" fontId="6" fillId="5" borderId="2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2" xfId="0" applyFont="1" applyFill="1" applyBorder="1" applyAlignment="1">
      <alignment horizontal="left"/>
    </xf>
    <xf numFmtId="0" fontId="6" fillId="5" borderId="0" xfId="0" applyFont="1" applyFill="1" applyBorder="1" applyAlignment="1">
      <alignment horizontal="left"/>
    </xf>
    <xf numFmtId="190" fontId="6" fillId="5" borderId="45" xfId="0" applyNumberFormat="1" applyFont="1" applyFill="1" applyBorder="1" applyAlignment="1">
      <alignment horizontal="right"/>
    </xf>
    <xf numFmtId="190" fontId="6" fillId="5" borderId="80" xfId="0" applyNumberFormat="1" applyFont="1" applyFill="1" applyBorder="1" applyAlignment="1">
      <alignment horizontal="right"/>
    </xf>
    <xf numFmtId="190" fontId="6" fillId="5" borderId="0" xfId="0" applyNumberFormat="1" applyFont="1" applyFill="1" applyBorder="1" applyAlignment="1">
      <alignment horizontal="right"/>
    </xf>
    <xf numFmtId="3" fontId="6" fillId="5" borderId="45" xfId="0" applyNumberFormat="1" applyFont="1" applyFill="1" applyBorder="1"/>
    <xf numFmtId="3" fontId="6" fillId="5" borderId="81" xfId="0" applyNumberFormat="1" applyFont="1" applyFill="1" applyBorder="1"/>
    <xf numFmtId="0" fontId="6" fillId="5" borderId="11" xfId="0" applyFont="1" applyFill="1" applyBorder="1" applyAlignment="1">
      <alignment horizontal="left"/>
    </xf>
    <xf numFmtId="0" fontId="6" fillId="5" borderId="28" xfId="0" applyFont="1" applyFill="1" applyBorder="1" applyAlignment="1">
      <alignment horizontal="left"/>
    </xf>
    <xf numFmtId="190" fontId="6" fillId="5" borderId="20" xfId="0" applyNumberFormat="1" applyFont="1" applyFill="1" applyBorder="1" applyAlignment="1">
      <alignment horizontal="right"/>
    </xf>
    <xf numFmtId="190" fontId="6" fillId="5" borderId="25" xfId="0" applyNumberFormat="1" applyFont="1" applyFill="1" applyBorder="1" applyAlignment="1">
      <alignment horizontal="right"/>
    </xf>
    <xf numFmtId="190" fontId="6" fillId="5" borderId="28" xfId="0" applyNumberFormat="1" applyFont="1" applyFill="1" applyBorder="1" applyAlignment="1">
      <alignment horizontal="right"/>
    </xf>
    <xf numFmtId="3" fontId="6" fillId="5" borderId="21" xfId="0" applyNumberFormat="1" applyFont="1" applyFill="1" applyBorder="1"/>
    <xf numFmtId="3" fontId="6" fillId="5" borderId="61" xfId="0" applyNumberFormat="1" applyFont="1" applyFill="1" applyBorder="1"/>
    <xf numFmtId="3" fontId="6" fillId="5" borderId="20" xfId="0" applyNumberFormat="1" applyFont="1" applyFill="1" applyBorder="1"/>
    <xf numFmtId="3" fontId="6" fillId="5" borderId="9" xfId="0" applyNumberFormat="1" applyFont="1" applyFill="1" applyBorder="1"/>
    <xf numFmtId="3" fontId="6" fillId="5" borderId="64" xfId="0" applyNumberFormat="1" applyFont="1" applyFill="1" applyBorder="1"/>
    <xf numFmtId="3" fontId="6" fillId="5" borderId="60" xfId="0" applyNumberFormat="1" applyFont="1" applyFill="1" applyBorder="1"/>
    <xf numFmtId="0" fontId="18" fillId="5" borderId="4" xfId="0" applyFont="1" applyFill="1" applyBorder="1" applyAlignment="1">
      <alignment wrapText="1"/>
    </xf>
    <xf numFmtId="4" fontId="18" fillId="5" borderId="4" xfId="0" applyNumberFormat="1" applyFont="1" applyFill="1" applyBorder="1" applyAlignment="1" applyProtection="1">
      <alignment horizontal="right" vertical="center" wrapText="1"/>
      <protection locked="0"/>
    </xf>
    <xf numFmtId="4" fontId="18" fillId="5" borderId="4" xfId="2481" applyNumberFormat="1" applyFont="1" applyFill="1" applyBorder="1" applyAlignment="1" applyProtection="1">
      <alignment horizontal="right" vertical="center" wrapText="1"/>
      <protection locked="0"/>
    </xf>
    <xf numFmtId="4" fontId="18" fillId="5" borderId="4" xfId="2481" applyNumberFormat="1" applyFont="1" applyFill="1" applyBorder="1" applyAlignment="1">
      <alignment horizontal="right" vertical="center" wrapText="1"/>
    </xf>
    <xf numFmtId="0" fontId="5" fillId="2" borderId="61" xfId="0" applyFont="1" applyFill="1" applyBorder="1" applyAlignment="1">
      <alignment horizontal="right" vertical="center" wrapText="1"/>
    </xf>
    <xf numFmtId="3" fontId="6" fillId="0" borderId="13" xfId="0" applyNumberFormat="1" applyFont="1" applyFill="1" applyBorder="1" applyAlignment="1">
      <alignment horizontal="right" vertical="center" wrapText="1"/>
    </xf>
    <xf numFmtId="165" fontId="6" fillId="5" borderId="25" xfId="0" applyNumberFormat="1" applyFont="1" applyFill="1" applyBorder="1" applyAlignment="1">
      <alignment horizontal="right" vertical="center" wrapText="1"/>
    </xf>
    <xf numFmtId="165" fontId="6" fillId="5" borderId="29" xfId="0" applyNumberFormat="1" applyFont="1" applyFill="1" applyBorder="1" applyAlignment="1">
      <alignment horizontal="right" vertical="center" wrapText="1"/>
    </xf>
    <xf numFmtId="0" fontId="6" fillId="5" borderId="29" xfId="0" applyFont="1" applyFill="1" applyBorder="1" applyAlignment="1">
      <alignment horizontal="right" vertical="center" wrapText="1"/>
    </xf>
    <xf numFmtId="3" fontId="6" fillId="5" borderId="3" xfId="0" applyNumberFormat="1" applyFont="1" applyFill="1" applyBorder="1" applyAlignment="1">
      <alignment horizontal="left" vertical="center" wrapText="1"/>
    </xf>
    <xf numFmtId="167" fontId="6" fillId="5" borderId="4" xfId="0" applyNumberFormat="1" applyFont="1" applyFill="1" applyBorder="1" applyAlignment="1">
      <alignment horizontal="right" vertical="center" wrapText="1"/>
    </xf>
    <xf numFmtId="167" fontId="6" fillId="5" borderId="25" xfId="0" applyNumberFormat="1" applyFont="1" applyFill="1" applyBorder="1" applyAlignment="1">
      <alignment horizontal="right" vertical="center" wrapText="1"/>
    </xf>
    <xf numFmtId="167" fontId="6" fillId="5" borderId="9" xfId="0" applyNumberFormat="1" applyFont="1" applyFill="1" applyBorder="1" applyAlignment="1">
      <alignment horizontal="right" vertical="center" wrapText="1"/>
    </xf>
    <xf numFmtId="167" fontId="6" fillId="5" borderId="29" xfId="0" applyNumberFormat="1" applyFont="1" applyFill="1" applyBorder="1" applyAlignment="1">
      <alignment horizontal="right" vertical="center" wrapText="1"/>
    </xf>
    <xf numFmtId="167" fontId="6" fillId="5" borderId="6" xfId="0" applyNumberFormat="1" applyFont="1" applyFill="1" applyBorder="1" applyAlignment="1">
      <alignment horizontal="right" vertical="center" wrapText="1"/>
    </xf>
    <xf numFmtId="167" fontId="6" fillId="5" borderId="13" xfId="0" applyNumberFormat="1" applyFont="1" applyFill="1" applyBorder="1" applyAlignment="1">
      <alignment horizontal="right" vertical="center" wrapText="1"/>
    </xf>
    <xf numFmtId="0" fontId="6" fillId="5" borderId="3" xfId="0" applyFont="1" applyFill="1" applyBorder="1" applyAlignment="1">
      <alignment horizontal="left" vertical="center" wrapText="1" indent="1"/>
    </xf>
    <xf numFmtId="0" fontId="6" fillId="5" borderId="3" xfId="0" applyFont="1" applyFill="1" applyBorder="1" applyAlignment="1">
      <alignment horizontal="left" vertical="center" wrapText="1" indent="2"/>
    </xf>
    <xf numFmtId="3" fontId="6" fillId="5" borderId="5" xfId="0" applyNumberFormat="1" applyFont="1" applyFill="1" applyBorder="1" applyAlignment="1">
      <alignment horizontal="left" vertical="center" wrapText="1"/>
    </xf>
    <xf numFmtId="0" fontId="6" fillId="46" borderId="3" xfId="0" applyFont="1" applyFill="1" applyBorder="1" applyAlignment="1">
      <alignment horizontal="left" vertical="top" wrapText="1"/>
    </xf>
    <xf numFmtId="171" fontId="6" fillId="46" borderId="4" xfId="0" applyNumberFormat="1" applyFont="1" applyFill="1" applyBorder="1" applyAlignment="1">
      <alignment horizontal="right" vertical="top" wrapText="1"/>
    </xf>
    <xf numFmtId="171" fontId="6" fillId="46" borderId="9" xfId="0" applyNumberFormat="1" applyFont="1" applyFill="1" applyBorder="1" applyAlignment="1">
      <alignment horizontal="right" vertical="top" wrapText="1"/>
    </xf>
    <xf numFmtId="0" fontId="126" fillId="3" borderId="0" xfId="0" applyFont="1" applyFill="1" applyAlignment="1">
      <alignment vertical="center" wrapText="1"/>
    </xf>
    <xf numFmtId="0" fontId="0" fillId="3" borderId="0" xfId="0" applyFill="1" applyAlignment="1">
      <alignment horizontal="left" vertical="center" wrapText="1" indent="1"/>
    </xf>
    <xf numFmtId="0" fontId="127" fillId="0" borderId="0" xfId="2" applyFont="1"/>
    <xf numFmtId="0" fontId="0" fillId="3" borderId="0" xfId="0" applyFill="1" applyAlignment="1">
      <alignment vertical="top" wrapText="1"/>
    </xf>
    <xf numFmtId="0" fontId="128" fillId="3" borderId="0" xfId="0" applyFont="1" applyFill="1" applyAlignment="1">
      <alignment vertical="center" wrapText="1"/>
    </xf>
    <xf numFmtId="0" fontId="129" fillId="3" borderId="0" xfId="0" applyFont="1" applyFill="1" applyAlignment="1">
      <alignment vertical="center" wrapText="1"/>
    </xf>
    <xf numFmtId="0" fontId="130" fillId="3" borderId="0" xfId="0" applyFont="1" applyFill="1" applyAlignment="1">
      <alignment vertical="center" wrapText="1"/>
    </xf>
    <xf numFmtId="0" fontId="131" fillId="0" borderId="0" xfId="0" applyFont="1"/>
    <xf numFmtId="0" fontId="132" fillId="3" borderId="0" xfId="0" applyFont="1" applyFill="1" applyAlignment="1">
      <alignment vertical="center" wrapText="1"/>
    </xf>
    <xf numFmtId="0" fontId="0" fillId="3" borderId="0" xfId="0" applyFill="1" applyAlignment="1">
      <alignment vertical="center" wrapText="1"/>
    </xf>
    <xf numFmtId="0" fontId="133" fillId="3" borderId="0" xfId="0" applyFont="1" applyFill="1" applyAlignment="1">
      <alignment vertical="center" wrapText="1"/>
    </xf>
    <xf numFmtId="0" fontId="134" fillId="3" borderId="0" xfId="0" applyFont="1" applyFill="1" applyAlignment="1">
      <alignment vertical="center" wrapText="1"/>
    </xf>
    <xf numFmtId="0" fontId="135" fillId="3" borderId="0" xfId="0" applyFont="1" applyFill="1" applyAlignment="1">
      <alignment vertical="center" wrapText="1"/>
    </xf>
    <xf numFmtId="0" fontId="5" fillId="2" borderId="7" xfId="0" applyFont="1" applyFill="1" applyBorder="1" applyAlignment="1">
      <alignment horizontal="left" wrapText="1"/>
    </xf>
    <xf numFmtId="0" fontId="25" fillId="2" borderId="2" xfId="0" applyFont="1" applyFill="1" applyBorder="1" applyAlignment="1">
      <alignment horizontal="right" vertical="center" wrapText="1"/>
    </xf>
    <xf numFmtId="0" fontId="11"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3" fillId="0" borderId="0" xfId="0" applyFont="1" applyBorder="1" applyAlignment="1">
      <alignment horizontal="left"/>
    </xf>
    <xf numFmtId="0" fontId="11" fillId="3" borderId="14" xfId="0" applyFont="1" applyFill="1" applyBorder="1" applyAlignment="1">
      <alignment horizontal="left" vertical="center" wrapText="1"/>
    </xf>
    <xf numFmtId="0" fontId="5" fillId="2" borderId="7" xfId="0" applyFont="1" applyFill="1" applyBorder="1" applyAlignment="1">
      <alignment horizontal="center" wrapText="1"/>
    </xf>
    <xf numFmtId="0" fontId="5" fillId="2" borderId="3" xfId="0" applyFont="1" applyFill="1" applyBorder="1" applyAlignment="1">
      <alignment horizontal="center" wrapText="1"/>
    </xf>
    <xf numFmtId="0" fontId="5" fillId="2" borderId="2" xfId="0" applyFont="1" applyFill="1" applyBorder="1" applyAlignment="1">
      <alignment horizontal="center" wrapText="1"/>
    </xf>
    <xf numFmtId="0" fontId="5" fillId="2" borderId="44" xfId="0" applyFont="1" applyFill="1" applyBorder="1" applyAlignment="1">
      <alignment horizontal="center" wrapText="1"/>
    </xf>
    <xf numFmtId="0" fontId="5" fillId="2" borderId="8" xfId="0" applyFont="1" applyFill="1" applyBorder="1" applyAlignment="1">
      <alignment horizontal="center" wrapText="1"/>
    </xf>
    <xf numFmtId="0" fontId="15" fillId="3" borderId="0"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25"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24" fillId="0" borderId="0" xfId="0" applyFont="1" applyBorder="1" applyAlignment="1">
      <alignment horizontal="left"/>
    </xf>
    <xf numFmtId="0" fontId="9" fillId="13" borderId="0" xfId="0" applyFont="1" applyFill="1" applyBorder="1" applyAlignment="1">
      <alignment horizontal="left" vertical="center" wrapText="1"/>
    </xf>
    <xf numFmtId="0" fontId="11" fillId="13" borderId="0" xfId="0" applyFont="1" applyFill="1" applyAlignment="1">
      <alignment horizontal="left" vertical="center" wrapText="1"/>
    </xf>
    <xf numFmtId="0" fontId="11" fillId="3" borderId="0" xfId="0" applyFont="1" applyFill="1" applyBorder="1" applyAlignment="1">
      <alignment horizontal="left" wrapText="1"/>
    </xf>
    <xf numFmtId="0" fontId="3" fillId="0" borderId="47" xfId="0" applyFont="1" applyBorder="1" applyAlignment="1">
      <alignment horizontal="left"/>
    </xf>
    <xf numFmtId="0" fontId="5" fillId="2" borderId="15"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41" fillId="4"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5" fillId="2" borderId="16" xfId="0" applyFont="1" applyFill="1" applyBorder="1" applyAlignment="1">
      <alignment horizontal="center" vertical="center" wrapText="1"/>
    </xf>
    <xf numFmtId="0" fontId="11" fillId="4" borderId="42" xfId="0" applyFont="1" applyFill="1" applyBorder="1" applyAlignment="1">
      <alignment vertical="center" wrapText="1"/>
    </xf>
    <xf numFmtId="0" fontId="11" fillId="4" borderId="14" xfId="0" applyFont="1" applyFill="1" applyBorder="1" applyAlignment="1">
      <alignment vertical="center" wrapText="1"/>
    </xf>
    <xf numFmtId="0" fontId="3" fillId="0" borderId="0" xfId="0" applyFont="1" applyAlignment="1">
      <alignment horizontal="left"/>
    </xf>
    <xf numFmtId="0" fontId="11" fillId="4" borderId="43" xfId="0" applyFont="1" applyFill="1" applyBorder="1" applyAlignment="1">
      <alignment wrapText="1"/>
    </xf>
    <xf numFmtId="0" fontId="11" fillId="4" borderId="0" xfId="0" applyFont="1" applyFill="1" applyBorder="1" applyAlignment="1">
      <alignment wrapText="1"/>
    </xf>
    <xf numFmtId="0" fontId="9" fillId="4" borderId="0"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79" fillId="0" borderId="4" xfId="0" applyFont="1" applyFill="1" applyBorder="1" applyAlignment="1">
      <alignment horizontal="center" vertical="center" wrapText="1"/>
    </xf>
    <xf numFmtId="0" fontId="84" fillId="14" borderId="4" xfId="0" applyFont="1" applyFill="1" applyBorder="1" applyAlignment="1">
      <alignment horizontal="center" vertical="center" wrapText="1"/>
    </xf>
    <xf numFmtId="0" fontId="79" fillId="0" borderId="4" xfId="2475" applyFont="1" applyFill="1" applyBorder="1" applyAlignment="1">
      <alignment horizontal="center" vertical="center" wrapText="1"/>
    </xf>
    <xf numFmtId="0" fontId="84" fillId="14" borderId="4" xfId="2476" applyFont="1" applyFill="1" applyBorder="1" applyAlignment="1">
      <alignment horizontal="center" vertical="center" wrapText="1"/>
    </xf>
    <xf numFmtId="0" fontId="84" fillId="14" borderId="4" xfId="2474" applyFont="1" applyFill="1" applyBorder="1" applyAlignment="1">
      <alignment horizontal="center" vertical="center" wrapText="1"/>
    </xf>
    <xf numFmtId="0" fontId="84" fillId="14" borderId="4" xfId="2477" applyFont="1" applyFill="1" applyBorder="1" applyAlignment="1">
      <alignment horizontal="center" vertical="center" wrapText="1"/>
    </xf>
    <xf numFmtId="0" fontId="84" fillId="14" borderId="4" xfId="2473" applyFont="1" applyFill="1" applyBorder="1" applyAlignment="1">
      <alignment horizontal="center" vertical="center" wrapText="1"/>
    </xf>
    <xf numFmtId="0" fontId="84" fillId="14" borderId="4" xfId="2478" applyFont="1" applyFill="1" applyBorder="1" applyAlignment="1">
      <alignment horizontal="center" vertical="center" wrapText="1"/>
    </xf>
    <xf numFmtId="0" fontId="79" fillId="0" borderId="4" xfId="2470" applyFont="1" applyFill="1" applyBorder="1" applyAlignment="1">
      <alignment horizontal="center" vertical="center" wrapText="1"/>
    </xf>
    <xf numFmtId="0" fontId="79" fillId="0" borderId="4" xfId="2405" applyFont="1" applyFill="1" applyBorder="1" applyAlignment="1">
      <alignment horizontal="center" vertical="center" wrapText="1"/>
    </xf>
    <xf numFmtId="0" fontId="3" fillId="0" borderId="0" xfId="0" applyFont="1" applyAlignment="1">
      <alignment horizontal="left" wrapText="1"/>
    </xf>
    <xf numFmtId="0" fontId="11" fillId="0" borderId="14" xfId="0" applyFont="1" applyFill="1" applyBorder="1" applyAlignment="1">
      <alignment horizontal="left" vertical="center" wrapText="1"/>
    </xf>
    <xf numFmtId="0" fontId="79" fillId="0" borderId="4" xfId="2479" applyFont="1" applyFill="1" applyBorder="1" applyAlignment="1">
      <alignment horizontal="center" vertical="center" wrapText="1"/>
    </xf>
    <xf numFmtId="0" fontId="79" fillId="0" borderId="4" xfId="2406" applyFont="1" applyFill="1" applyBorder="1" applyAlignment="1">
      <alignment horizontal="center" vertical="center" wrapText="1"/>
    </xf>
    <xf numFmtId="0" fontId="48" fillId="0" borderId="0" xfId="0" applyFont="1" applyAlignment="1">
      <alignment horizontal="left" wrapText="1"/>
    </xf>
    <xf numFmtId="0" fontId="4" fillId="0" borderId="47" xfId="0" applyFont="1" applyBorder="1" applyAlignment="1">
      <alignment horizontal="left"/>
    </xf>
    <xf numFmtId="0" fontId="27" fillId="6"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1" fillId="0" borderId="47" xfId="0" applyFont="1" applyBorder="1" applyAlignment="1">
      <alignment horizontal="left"/>
    </xf>
    <xf numFmtId="0" fontId="15" fillId="6" borderId="14" xfId="0" applyFont="1" applyFill="1" applyBorder="1" applyAlignment="1">
      <alignment horizontal="left" vertical="center" wrapText="1"/>
    </xf>
    <xf numFmtId="3" fontId="11" fillId="4" borderId="14" xfId="0" applyNumberFormat="1" applyFont="1" applyFill="1" applyBorder="1" applyAlignment="1" applyProtection="1">
      <alignment horizontal="left" vertical="center" wrapText="1"/>
      <protection locked="0"/>
    </xf>
    <xf numFmtId="0" fontId="24" fillId="0" borderId="0" xfId="0" applyFont="1" applyBorder="1" applyAlignment="1">
      <alignment horizontal="left" vertical="center" wrapText="1"/>
    </xf>
    <xf numFmtId="0" fontId="25" fillId="9" borderId="7" xfId="0" applyFont="1" applyFill="1" applyBorder="1" applyAlignment="1">
      <alignment horizontal="left" vertical="center" wrapText="1"/>
    </xf>
    <xf numFmtId="0" fontId="25" fillId="9" borderId="3" xfId="0" applyFont="1" applyFill="1" applyBorder="1" applyAlignment="1">
      <alignment horizontal="left" vertical="center" wrapText="1"/>
    </xf>
    <xf numFmtId="0" fontId="11" fillId="0" borderId="0" xfId="0" applyFont="1" applyAlignment="1">
      <alignment horizontal="left" vertical="center" wrapText="1"/>
    </xf>
    <xf numFmtId="0" fontId="25" fillId="9" borderId="44" xfId="0" applyFont="1" applyFill="1" applyBorder="1" applyAlignment="1">
      <alignment horizontal="center" vertical="center" wrapText="1"/>
    </xf>
    <xf numFmtId="0" fontId="25" fillId="9" borderId="16" xfId="0" applyFont="1" applyFill="1" applyBorder="1" applyAlignment="1">
      <alignment horizontal="center" vertical="center" wrapText="1"/>
    </xf>
    <xf numFmtId="0" fontId="25" fillId="9" borderId="51" xfId="0" applyFont="1" applyFill="1" applyBorder="1" applyAlignment="1">
      <alignment horizontal="center" vertical="center" wrapText="1"/>
    </xf>
    <xf numFmtId="0" fontId="25" fillId="9" borderId="53" xfId="0" applyFont="1" applyFill="1" applyBorder="1" applyAlignment="1">
      <alignment horizontal="center" vertical="center" wrapText="1"/>
    </xf>
    <xf numFmtId="0" fontId="11" fillId="0" borderId="0" xfId="0" applyFont="1" applyBorder="1" applyAlignment="1">
      <alignment horizontal="left" vertical="center" wrapText="1"/>
    </xf>
    <xf numFmtId="0" fontId="35" fillId="4" borderId="0"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0" borderId="0" xfId="0" applyFont="1" applyAlignment="1">
      <alignment horizontal="left" vertical="center" wrapText="1"/>
    </xf>
    <xf numFmtId="0" fontId="11" fillId="3" borderId="43"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Alignment="1">
      <alignment horizontal="left" vertical="center"/>
    </xf>
    <xf numFmtId="0" fontId="3" fillId="0" borderId="0" xfId="0" applyFont="1" applyAlignment="1">
      <alignment horizontal="left" vertical="center" wrapText="1"/>
    </xf>
    <xf numFmtId="0" fontId="123" fillId="0" borderId="43" xfId="0" applyFont="1" applyFill="1" applyBorder="1" applyAlignment="1">
      <alignment vertical="center" wrapText="1"/>
    </xf>
    <xf numFmtId="0" fontId="123" fillId="0" borderId="0" xfId="0" applyFont="1" applyFill="1" applyBorder="1" applyAlignment="1">
      <alignment vertical="center" wrapText="1"/>
    </xf>
    <xf numFmtId="0" fontId="11" fillId="0" borderId="14" xfId="0" applyFont="1" applyBorder="1" applyAlignment="1">
      <alignment horizontal="left" vertical="top" wrapText="1"/>
    </xf>
    <xf numFmtId="0" fontId="39" fillId="0" borderId="0" xfId="0" applyFont="1" applyBorder="1" applyAlignment="1">
      <alignment horizontal="left" vertical="center" wrapText="1"/>
    </xf>
    <xf numFmtId="0" fontId="15" fillId="4"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23" fillId="0" borderId="43" xfId="0" applyFont="1" applyFill="1" applyBorder="1" applyAlignment="1">
      <alignment horizontal="left" vertical="center" wrapText="1"/>
    </xf>
    <xf numFmtId="0" fontId="123" fillId="0" borderId="0" xfId="0" applyFont="1" applyFill="1" applyBorder="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11" fillId="0" borderId="0" xfId="0" applyFont="1" applyBorder="1" applyAlignment="1">
      <alignment horizontal="left" vertical="top" wrapText="1"/>
    </xf>
    <xf numFmtId="0" fontId="5" fillId="2" borderId="44"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15" fillId="3" borderId="42"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5" fillId="2" borderId="7" xfId="0" applyFont="1" applyFill="1" applyBorder="1" applyAlignment="1">
      <alignment horizontal="left" wrapText="1"/>
    </xf>
    <xf numFmtId="0" fontId="5" fillId="2" borderId="3" xfId="0" applyFont="1" applyFill="1" applyBorder="1" applyAlignment="1">
      <alignment horizontal="left" wrapText="1"/>
    </xf>
    <xf numFmtId="0" fontId="5" fillId="2" borderId="16" xfId="0" applyFont="1" applyFill="1" applyBorder="1" applyAlignment="1">
      <alignment horizontal="center" wrapText="1"/>
    </xf>
    <xf numFmtId="0" fontId="5" fillId="2" borderId="51" xfId="0" applyFont="1" applyFill="1" applyBorder="1" applyAlignment="1">
      <alignment horizontal="center" wrapText="1"/>
    </xf>
    <xf numFmtId="0" fontId="5" fillId="2" borderId="53" xfId="0" applyFont="1" applyFill="1" applyBorder="1" applyAlignment="1">
      <alignment horizontal="center" wrapText="1"/>
    </xf>
    <xf numFmtId="0" fontId="5" fillId="2" borderId="6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0" borderId="0" xfId="0" applyFont="1" applyBorder="1" applyAlignment="1">
      <alignment horizontal="left" vertical="center"/>
    </xf>
    <xf numFmtId="0" fontId="15" fillId="0" borderId="0" xfId="0" applyFont="1" applyFill="1" applyBorder="1" applyAlignment="1">
      <alignment horizontal="left" vertical="center" wrapText="1"/>
    </xf>
    <xf numFmtId="0" fontId="20" fillId="0" borderId="0" xfId="0" applyFont="1" applyAlignment="1">
      <alignment horizontal="left" wrapText="1"/>
    </xf>
    <xf numFmtId="0" fontId="11" fillId="0" borderId="0" xfId="0" applyFont="1" applyAlignment="1">
      <alignment horizontal="left" wrapText="1"/>
    </xf>
    <xf numFmtId="0" fontId="41" fillId="0" borderId="14" xfId="0" applyFont="1" applyBorder="1" applyAlignment="1">
      <alignment horizontal="left" vertical="top" wrapText="1"/>
    </xf>
    <xf numFmtId="0" fontId="11" fillId="3" borderId="0" xfId="0" applyFont="1" applyFill="1" applyBorder="1" applyAlignment="1">
      <alignment horizontal="left" vertical="top" wrapText="1"/>
    </xf>
    <xf numFmtId="0" fontId="24" fillId="0" borderId="0" xfId="0" applyFont="1" applyAlignment="1">
      <alignment horizontal="left"/>
    </xf>
    <xf numFmtId="0" fontId="11" fillId="0" borderId="14" xfId="0" applyFont="1" applyBorder="1" applyAlignment="1">
      <alignment horizontal="left" wrapText="1"/>
    </xf>
    <xf numFmtId="0" fontId="39" fillId="0" borderId="0" xfId="0" applyFont="1" applyAlignment="1">
      <alignment horizontal="left" wrapText="1"/>
    </xf>
    <xf numFmtId="0" fontId="24" fillId="0" borderId="0" xfId="0" applyFont="1" applyFill="1" applyAlignment="1">
      <alignment horizontal="left"/>
    </xf>
    <xf numFmtId="0" fontId="39" fillId="3" borderId="43" xfId="0" applyFont="1" applyFill="1" applyBorder="1" applyAlignment="1">
      <alignment horizontal="left" wrapText="1"/>
    </xf>
    <xf numFmtId="0" fontId="39" fillId="3" borderId="0" xfId="0" applyFont="1" applyFill="1" applyBorder="1" applyAlignment="1">
      <alignment horizontal="left" wrapText="1"/>
    </xf>
    <xf numFmtId="0" fontId="5" fillId="2" borderId="4"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18" fillId="0" borderId="0" xfId="0" applyFont="1" applyFill="1" applyBorder="1" applyAlignment="1">
      <alignment horizontal="left" wrapText="1"/>
    </xf>
    <xf numFmtId="0" fontId="39" fillId="3" borderId="0" xfId="0" applyFont="1" applyFill="1" applyBorder="1" applyAlignment="1">
      <alignment horizontal="left" vertical="center" wrapText="1"/>
    </xf>
    <xf numFmtId="0" fontId="8" fillId="0" borderId="0" xfId="0" applyFont="1" applyBorder="1" applyAlignment="1">
      <alignment vertical="center"/>
    </xf>
    <xf numFmtId="0" fontId="38" fillId="3" borderId="0" xfId="0" applyFont="1" applyFill="1" applyBorder="1" applyAlignment="1">
      <alignment horizontal="left" vertical="center" wrapText="1"/>
    </xf>
    <xf numFmtId="0" fontId="38" fillId="3" borderId="43" xfId="0" applyFont="1" applyFill="1" applyBorder="1" applyAlignment="1">
      <alignment horizontal="left" vertical="center" wrapText="1"/>
    </xf>
    <xf numFmtId="0" fontId="5" fillId="2" borderId="16" xfId="0" applyFont="1" applyFill="1" applyBorder="1" applyAlignment="1">
      <alignment horizontal="center"/>
    </xf>
    <xf numFmtId="0" fontId="5" fillId="2" borderId="53" xfId="0" applyFont="1" applyFill="1" applyBorder="1" applyAlignment="1">
      <alignment horizontal="center"/>
    </xf>
    <xf numFmtId="0" fontId="39" fillId="3" borderId="43"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3" fillId="0" borderId="0" xfId="0" applyFont="1" applyAlignment="1"/>
    <xf numFmtId="0" fontId="5" fillId="2" borderId="2"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6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8" fillId="4" borderId="0" xfId="0" applyFont="1" applyFill="1" applyBorder="1" applyAlignment="1">
      <alignment horizontal="left" vertical="center" wrapText="1"/>
    </xf>
    <xf numFmtId="0" fontId="11" fillId="4" borderId="0" xfId="0" applyFont="1" applyFill="1" applyBorder="1" applyAlignment="1">
      <alignment horizontal="left" vertical="top" wrapText="1"/>
    </xf>
    <xf numFmtId="0" fontId="19" fillId="2" borderId="44"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49" fillId="0" borderId="47" xfId="0" applyFont="1" applyBorder="1" applyAlignment="1">
      <alignment horizontal="left"/>
    </xf>
    <xf numFmtId="0" fontId="49" fillId="0" borderId="0" xfId="0" applyFont="1" applyAlignment="1">
      <alignment horizontal="left"/>
    </xf>
  </cellXfs>
  <cellStyles count="2533">
    <cellStyle name="20% - Énfasis1" xfId="2499" builtinId="30" customBuiltin="1"/>
    <cellStyle name="20% - Énfasis2" xfId="2503" builtinId="34" customBuiltin="1"/>
    <cellStyle name="20% - Énfasis3" xfId="2507" builtinId="38" customBuiltin="1"/>
    <cellStyle name="20% - Énfasis4" xfId="2511" builtinId="42" customBuiltin="1"/>
    <cellStyle name="20% - Énfasis5" xfId="2515" builtinId="46" customBuiltin="1"/>
    <cellStyle name="20% - Énfasis6" xfId="2519" builtinId="50" customBuiltin="1"/>
    <cellStyle name="40% - Énfasis1" xfId="2500" builtinId="31" customBuiltin="1"/>
    <cellStyle name="40% - Énfasis2" xfId="2504" builtinId="35" customBuiltin="1"/>
    <cellStyle name="40% - Énfasis3" xfId="2508" builtinId="39" customBuiltin="1"/>
    <cellStyle name="40% - Énfasis4" xfId="2512" builtinId="43" customBuiltin="1"/>
    <cellStyle name="40% - Énfasis5" xfId="2516" builtinId="47" customBuiltin="1"/>
    <cellStyle name="40% - Énfasis6" xfId="2520" builtinId="51" customBuiltin="1"/>
    <cellStyle name="60% - Énfasis1" xfId="2501" builtinId="32" customBuiltin="1"/>
    <cellStyle name="60% - Énfasis2" xfId="2505" builtinId="36" customBuiltin="1"/>
    <cellStyle name="60% - Énfasis3" xfId="2509" builtinId="40" customBuiltin="1"/>
    <cellStyle name="60% - Énfasis4" xfId="2513" builtinId="44" customBuiltin="1"/>
    <cellStyle name="60% - Énfasis5" xfId="2517" builtinId="48" customBuiltin="1"/>
    <cellStyle name="60% - Énfasis6" xfId="2521" builtinId="52" customBuiltin="1"/>
    <cellStyle name="Base 0 dec" xfId="38"/>
    <cellStyle name="Base 1 dec" xfId="39"/>
    <cellStyle name="Base 2 dec" xfId="40"/>
    <cellStyle name="Cabecera 1" xfId="41"/>
    <cellStyle name="Cabecera 2" xfId="42"/>
    <cellStyle name="Cálculo" xfId="2491" builtinId="22" customBuiltin="1"/>
    <cellStyle name="Capitulo" xfId="43"/>
    <cellStyle name="Celda de comprobación" xfId="2493" builtinId="23" customBuiltin="1"/>
    <cellStyle name="Celda vinculada" xfId="2492" builtinId="24" customBuiltin="1"/>
    <cellStyle name="Comma" xfId="44"/>
    <cellStyle name="Cuadro" xfId="45"/>
    <cellStyle name="Currency" xfId="46"/>
    <cellStyle name="Date" xfId="47"/>
    <cellStyle name="Descripciones" xfId="48"/>
    <cellStyle name="Enc. der" xfId="49"/>
    <cellStyle name="Enc. izq" xfId="50"/>
    <cellStyle name="Encabezado 1" xfId="2483" builtinId="16" customBuiltin="1"/>
    <cellStyle name="Encabezado 4" xfId="2486" builtinId="19" customBuiltin="1"/>
    <cellStyle name="Énfasis1" xfId="2498" builtinId="29" customBuiltin="1"/>
    <cellStyle name="Énfasis2" xfId="2502" builtinId="33" customBuiltin="1"/>
    <cellStyle name="Énfasis3" xfId="2506" builtinId="37" customBuiltin="1"/>
    <cellStyle name="Énfasis4" xfId="2510" builtinId="41" customBuiltin="1"/>
    <cellStyle name="Énfasis5" xfId="2514" builtinId="45" customBuiltin="1"/>
    <cellStyle name="Énfasis6" xfId="2518" builtinId="49" customBuiltin="1"/>
    <cellStyle name="Entrada" xfId="2489" builtinId="20" customBuiltin="1"/>
    <cellStyle name="Estilo 1" xfId="51"/>
    <cellStyle name="Etiqueta" xfId="52"/>
    <cellStyle name="Euro" xfId="32"/>
    <cellStyle name="Euro 2" xfId="53"/>
    <cellStyle name="Euro 2 2" xfId="54"/>
    <cellStyle name="Euro 2 3" xfId="55"/>
    <cellStyle name="Euro 2 4" xfId="56"/>
    <cellStyle name="Euro 2 5" xfId="57"/>
    <cellStyle name="Euro 2 6" xfId="58"/>
    <cellStyle name="Euro 2 7" xfId="59"/>
    <cellStyle name="Euro 3" xfId="60"/>
    <cellStyle name="Euro 4" xfId="61"/>
    <cellStyle name="Euro 5" xfId="62"/>
    <cellStyle name="Euro 6" xfId="63"/>
    <cellStyle name="Euro 7" xfId="64"/>
    <cellStyle name="Euro 8" xfId="65"/>
    <cellStyle name="Fecha" xfId="66"/>
    <cellStyle name="Fijo" xfId="67"/>
    <cellStyle name="Fixed" xfId="68"/>
    <cellStyle name="Heading1" xfId="69"/>
    <cellStyle name="Heading2" xfId="70"/>
    <cellStyle name="Hipervínculo" xfId="2" builtinId="8"/>
    <cellStyle name="Hipervínculo 2" xfId="71"/>
    <cellStyle name="Hipervínculo 3" xfId="2373"/>
    <cellStyle name="Hipervínculo 4" xfId="2522"/>
    <cellStyle name="Hipervínculo visitado 2" xfId="2523"/>
    <cellStyle name="Incorrecto" xfId="2487" builtinId="27" customBuiltin="1"/>
    <cellStyle name="Linea Inferior" xfId="72"/>
    <cellStyle name="Linea Superior" xfId="73"/>
    <cellStyle name="Linea Tipo" xfId="74"/>
    <cellStyle name="Millares" xfId="2481" builtinId="3"/>
    <cellStyle name="Millares 10" xfId="3"/>
    <cellStyle name="Millares 10 2" xfId="4"/>
    <cellStyle name="Millares 10 2 2" xfId="5"/>
    <cellStyle name="Millares 10 3" xfId="75"/>
    <cellStyle name="Millares 10 4" xfId="2409"/>
    <cellStyle name="Millares 11" xfId="6"/>
    <cellStyle name="Millares 11 2" xfId="7"/>
    <cellStyle name="Millares 11 3" xfId="76"/>
    <cellStyle name="Millares 11 4" xfId="2410"/>
    <cellStyle name="Millares 12" xfId="8"/>
    <cellStyle name="Millares 12 2" xfId="9"/>
    <cellStyle name="Millares 12 3" xfId="77"/>
    <cellStyle name="Millares 12 4" xfId="2411"/>
    <cellStyle name="Millares 13" xfId="10"/>
    <cellStyle name="Millares 13 2" xfId="78"/>
    <cellStyle name="Millares 13 3" xfId="2412"/>
    <cellStyle name="Millares 14" xfId="2413"/>
    <cellStyle name="Millares 15" xfId="2414"/>
    <cellStyle name="Millares 16" xfId="2415"/>
    <cellStyle name="Millares 17" xfId="2416"/>
    <cellStyle name="Millares 18" xfId="2417"/>
    <cellStyle name="Millares 19" xfId="2418"/>
    <cellStyle name="Millares 2" xfId="11"/>
    <cellStyle name="Millares 2 10" xfId="80"/>
    <cellStyle name="Millares 2 10 2" xfId="81"/>
    <cellStyle name="Millares 2 10 2 2" xfId="82"/>
    <cellStyle name="Millares 2 10 2 3" xfId="83"/>
    <cellStyle name="Millares 2 10 2 4" xfId="84"/>
    <cellStyle name="Millares 2 10 2 5" xfId="85"/>
    <cellStyle name="Millares 2 10 2 6" xfId="86"/>
    <cellStyle name="Millares 2 10 2 7" xfId="87"/>
    <cellStyle name="Millares 2 10 3" xfId="88"/>
    <cellStyle name="Millares 2 10 4" xfId="89"/>
    <cellStyle name="Millares 2 10 5" xfId="90"/>
    <cellStyle name="Millares 2 10 6" xfId="91"/>
    <cellStyle name="Millares 2 10 7" xfId="92"/>
    <cellStyle name="Millares 2 10 8" xfId="93"/>
    <cellStyle name="Millares 2 11" xfId="94"/>
    <cellStyle name="Millares 2 11 2" xfId="95"/>
    <cellStyle name="Millares 2 11 2 2" xfId="96"/>
    <cellStyle name="Millares 2 11 2 3" xfId="97"/>
    <cellStyle name="Millares 2 11 2 4" xfId="98"/>
    <cellStyle name="Millares 2 11 2 5" xfId="99"/>
    <cellStyle name="Millares 2 11 2 6" xfId="100"/>
    <cellStyle name="Millares 2 11 2 7" xfId="101"/>
    <cellStyle name="Millares 2 11 3" xfId="102"/>
    <cellStyle name="Millares 2 11 4" xfId="103"/>
    <cellStyle name="Millares 2 11 5" xfId="104"/>
    <cellStyle name="Millares 2 11 6" xfId="105"/>
    <cellStyle name="Millares 2 11 7" xfId="106"/>
    <cellStyle name="Millares 2 11 8" xfId="107"/>
    <cellStyle name="Millares 2 12" xfId="108"/>
    <cellStyle name="Millares 2 12 2" xfId="109"/>
    <cellStyle name="Millares 2 12 2 2" xfId="110"/>
    <cellStyle name="Millares 2 12 2 3" xfId="111"/>
    <cellStyle name="Millares 2 12 2 4" xfId="112"/>
    <cellStyle name="Millares 2 12 2 5" xfId="113"/>
    <cellStyle name="Millares 2 12 2 6" xfId="114"/>
    <cellStyle name="Millares 2 12 2 7" xfId="115"/>
    <cellStyle name="Millares 2 12 3" xfId="116"/>
    <cellStyle name="Millares 2 12 4" xfId="117"/>
    <cellStyle name="Millares 2 12 5" xfId="118"/>
    <cellStyle name="Millares 2 12 6" xfId="119"/>
    <cellStyle name="Millares 2 12 7" xfId="120"/>
    <cellStyle name="Millares 2 12 8" xfId="121"/>
    <cellStyle name="Millares 2 13" xfId="122"/>
    <cellStyle name="Millares 2 13 2" xfId="123"/>
    <cellStyle name="Millares 2 13 2 2" xfId="124"/>
    <cellStyle name="Millares 2 13 2 3" xfId="125"/>
    <cellStyle name="Millares 2 13 2 4" xfId="126"/>
    <cellStyle name="Millares 2 13 2 5" xfId="127"/>
    <cellStyle name="Millares 2 13 2 6" xfId="128"/>
    <cellStyle name="Millares 2 13 2 7" xfId="129"/>
    <cellStyle name="Millares 2 13 3" xfId="130"/>
    <cellStyle name="Millares 2 13 4" xfId="131"/>
    <cellStyle name="Millares 2 13 5" xfId="132"/>
    <cellStyle name="Millares 2 13 6" xfId="133"/>
    <cellStyle name="Millares 2 13 7" xfId="134"/>
    <cellStyle name="Millares 2 13 8" xfId="135"/>
    <cellStyle name="Millares 2 14" xfId="136"/>
    <cellStyle name="Millares 2 14 2" xfId="137"/>
    <cellStyle name="Millares 2 14 2 2" xfId="138"/>
    <cellStyle name="Millares 2 14 2 3" xfId="139"/>
    <cellStyle name="Millares 2 14 2 4" xfId="140"/>
    <cellStyle name="Millares 2 14 2 5" xfId="141"/>
    <cellStyle name="Millares 2 14 2 6" xfId="142"/>
    <cellStyle name="Millares 2 14 2 7" xfId="143"/>
    <cellStyle name="Millares 2 14 3" xfId="144"/>
    <cellStyle name="Millares 2 14 4" xfId="145"/>
    <cellStyle name="Millares 2 14 5" xfId="146"/>
    <cellStyle name="Millares 2 14 6" xfId="147"/>
    <cellStyle name="Millares 2 14 7" xfId="148"/>
    <cellStyle name="Millares 2 14 8" xfId="149"/>
    <cellStyle name="Millares 2 15" xfId="150"/>
    <cellStyle name="Millares 2 15 2" xfId="151"/>
    <cellStyle name="Millares 2 15 2 2" xfId="152"/>
    <cellStyle name="Millares 2 15 2 3" xfId="153"/>
    <cellStyle name="Millares 2 15 2 4" xfId="154"/>
    <cellStyle name="Millares 2 15 2 5" xfId="155"/>
    <cellStyle name="Millares 2 15 2 6" xfId="156"/>
    <cellStyle name="Millares 2 15 2 7" xfId="157"/>
    <cellStyle name="Millares 2 15 3" xfId="158"/>
    <cellStyle name="Millares 2 15 4" xfId="159"/>
    <cellStyle name="Millares 2 15 5" xfId="160"/>
    <cellStyle name="Millares 2 15 6" xfId="161"/>
    <cellStyle name="Millares 2 15 7" xfId="162"/>
    <cellStyle name="Millares 2 15 8" xfId="163"/>
    <cellStyle name="Millares 2 16" xfId="164"/>
    <cellStyle name="Millares 2 16 2" xfId="165"/>
    <cellStyle name="Millares 2 16 2 2" xfId="166"/>
    <cellStyle name="Millares 2 16 2 3" xfId="167"/>
    <cellStyle name="Millares 2 16 2 4" xfId="168"/>
    <cellStyle name="Millares 2 16 2 5" xfId="169"/>
    <cellStyle name="Millares 2 16 2 6" xfId="170"/>
    <cellStyle name="Millares 2 16 2 7" xfId="171"/>
    <cellStyle name="Millares 2 16 3" xfId="172"/>
    <cellStyle name="Millares 2 16 4" xfId="173"/>
    <cellStyle name="Millares 2 16 5" xfId="174"/>
    <cellStyle name="Millares 2 16 6" xfId="175"/>
    <cellStyle name="Millares 2 16 7" xfId="176"/>
    <cellStyle name="Millares 2 16 8" xfId="177"/>
    <cellStyle name="Millares 2 17" xfId="178"/>
    <cellStyle name="Millares 2 17 2" xfId="179"/>
    <cellStyle name="Millares 2 17 2 2" xfId="180"/>
    <cellStyle name="Millares 2 17 2 3" xfId="181"/>
    <cellStyle name="Millares 2 17 2 4" xfId="182"/>
    <cellStyle name="Millares 2 17 2 5" xfId="183"/>
    <cellStyle name="Millares 2 17 2 6" xfId="184"/>
    <cellStyle name="Millares 2 17 2 7" xfId="185"/>
    <cellStyle name="Millares 2 17 3" xfId="186"/>
    <cellStyle name="Millares 2 17 4" xfId="187"/>
    <cellStyle name="Millares 2 17 5" xfId="188"/>
    <cellStyle name="Millares 2 17 6" xfId="189"/>
    <cellStyle name="Millares 2 17 7" xfId="190"/>
    <cellStyle name="Millares 2 17 8" xfId="191"/>
    <cellStyle name="Millares 2 18" xfId="192"/>
    <cellStyle name="Millares 2 18 2" xfId="193"/>
    <cellStyle name="Millares 2 18 2 2" xfId="194"/>
    <cellStyle name="Millares 2 18 2 3" xfId="195"/>
    <cellStyle name="Millares 2 18 2 4" xfId="196"/>
    <cellStyle name="Millares 2 18 2 5" xfId="197"/>
    <cellStyle name="Millares 2 18 2 6" xfId="198"/>
    <cellStyle name="Millares 2 18 2 7" xfId="199"/>
    <cellStyle name="Millares 2 18 3" xfId="200"/>
    <cellStyle name="Millares 2 18 4" xfId="201"/>
    <cellStyle name="Millares 2 18 5" xfId="202"/>
    <cellStyle name="Millares 2 18 6" xfId="203"/>
    <cellStyle name="Millares 2 18 7" xfId="204"/>
    <cellStyle name="Millares 2 18 8" xfId="205"/>
    <cellStyle name="Millares 2 19" xfId="206"/>
    <cellStyle name="Millares 2 19 2" xfId="207"/>
    <cellStyle name="Millares 2 19 2 2" xfId="208"/>
    <cellStyle name="Millares 2 19 2 3" xfId="209"/>
    <cellStyle name="Millares 2 19 2 4" xfId="210"/>
    <cellStyle name="Millares 2 19 2 5" xfId="211"/>
    <cellStyle name="Millares 2 19 2 6" xfId="212"/>
    <cellStyle name="Millares 2 19 2 7" xfId="213"/>
    <cellStyle name="Millares 2 19 3" xfId="214"/>
    <cellStyle name="Millares 2 19 4" xfId="215"/>
    <cellStyle name="Millares 2 19 5" xfId="216"/>
    <cellStyle name="Millares 2 19 6" xfId="217"/>
    <cellStyle name="Millares 2 19 7" xfId="218"/>
    <cellStyle name="Millares 2 19 8" xfId="219"/>
    <cellStyle name="Millares 2 2" xfId="12"/>
    <cellStyle name="Millares 2 2 10" xfId="2435"/>
    <cellStyle name="Millares 2 2 2" xfId="221"/>
    <cellStyle name="Millares 2 2 2 2" xfId="222"/>
    <cellStyle name="Millares 2 2 2 3" xfId="223"/>
    <cellStyle name="Millares 2 2 2 4" xfId="224"/>
    <cellStyle name="Millares 2 2 2 5" xfId="225"/>
    <cellStyle name="Millares 2 2 2 6" xfId="226"/>
    <cellStyle name="Millares 2 2 2 7" xfId="227"/>
    <cellStyle name="Millares 2 2 3" xfId="228"/>
    <cellStyle name="Millares 2 2 4" xfId="229"/>
    <cellStyle name="Millares 2 2 5" xfId="230"/>
    <cellStyle name="Millares 2 2 6" xfId="231"/>
    <cellStyle name="Millares 2 2 7" xfId="232"/>
    <cellStyle name="Millares 2 2 8" xfId="233"/>
    <cellStyle name="Millares 2 2 9" xfId="220"/>
    <cellStyle name="Millares 2 20" xfId="234"/>
    <cellStyle name="Millares 2 20 2" xfId="235"/>
    <cellStyle name="Millares 2 20 2 2" xfId="236"/>
    <cellStyle name="Millares 2 20 2 3" xfId="237"/>
    <cellStyle name="Millares 2 20 2 4" xfId="238"/>
    <cellStyle name="Millares 2 20 2 5" xfId="239"/>
    <cellStyle name="Millares 2 20 2 6" xfId="240"/>
    <cellStyle name="Millares 2 20 2 7" xfId="241"/>
    <cellStyle name="Millares 2 20 3" xfId="242"/>
    <cellStyle name="Millares 2 20 4" xfId="243"/>
    <cellStyle name="Millares 2 20 5" xfId="244"/>
    <cellStyle name="Millares 2 20 6" xfId="245"/>
    <cellStyle name="Millares 2 20 7" xfId="246"/>
    <cellStyle name="Millares 2 20 8" xfId="247"/>
    <cellStyle name="Millares 2 21" xfId="248"/>
    <cellStyle name="Millares 2 21 2" xfId="249"/>
    <cellStyle name="Millares 2 21 2 2" xfId="250"/>
    <cellStyle name="Millares 2 21 2 3" xfId="251"/>
    <cellStyle name="Millares 2 21 2 4" xfId="252"/>
    <cellStyle name="Millares 2 21 2 5" xfId="253"/>
    <cellStyle name="Millares 2 21 2 6" xfId="254"/>
    <cellStyle name="Millares 2 21 2 7" xfId="255"/>
    <cellStyle name="Millares 2 21 3" xfId="256"/>
    <cellStyle name="Millares 2 21 4" xfId="257"/>
    <cellStyle name="Millares 2 21 5" xfId="258"/>
    <cellStyle name="Millares 2 21 6" xfId="259"/>
    <cellStyle name="Millares 2 21 7" xfId="260"/>
    <cellStyle name="Millares 2 21 8" xfId="261"/>
    <cellStyle name="Millares 2 22" xfId="262"/>
    <cellStyle name="Millares 2 22 2" xfId="263"/>
    <cellStyle name="Millares 2 22 2 2" xfId="264"/>
    <cellStyle name="Millares 2 22 2 3" xfId="265"/>
    <cellStyle name="Millares 2 22 2 4" xfId="266"/>
    <cellStyle name="Millares 2 22 2 5" xfId="267"/>
    <cellStyle name="Millares 2 22 2 6" xfId="268"/>
    <cellStyle name="Millares 2 22 2 7" xfId="269"/>
    <cellStyle name="Millares 2 22 3" xfId="270"/>
    <cellStyle name="Millares 2 22 4" xfId="271"/>
    <cellStyle name="Millares 2 22 5" xfId="272"/>
    <cellStyle name="Millares 2 22 6" xfId="273"/>
    <cellStyle name="Millares 2 22 7" xfId="274"/>
    <cellStyle name="Millares 2 22 8" xfId="275"/>
    <cellStyle name="Millares 2 23" xfId="276"/>
    <cellStyle name="Millares 2 23 2" xfId="277"/>
    <cellStyle name="Millares 2 23 2 2" xfId="278"/>
    <cellStyle name="Millares 2 23 2 3" xfId="279"/>
    <cellStyle name="Millares 2 23 2 4" xfId="280"/>
    <cellStyle name="Millares 2 23 2 5" xfId="281"/>
    <cellStyle name="Millares 2 23 2 6" xfId="282"/>
    <cellStyle name="Millares 2 23 2 7" xfId="283"/>
    <cellStyle name="Millares 2 23 3" xfId="284"/>
    <cellStyle name="Millares 2 23 4" xfId="285"/>
    <cellStyle name="Millares 2 23 5" xfId="286"/>
    <cellStyle name="Millares 2 23 6" xfId="287"/>
    <cellStyle name="Millares 2 23 7" xfId="288"/>
    <cellStyle name="Millares 2 23 8" xfId="289"/>
    <cellStyle name="Millares 2 24" xfId="290"/>
    <cellStyle name="Millares 2 24 2" xfId="291"/>
    <cellStyle name="Millares 2 24 2 2" xfId="292"/>
    <cellStyle name="Millares 2 24 2 3" xfId="293"/>
    <cellStyle name="Millares 2 24 2 4" xfId="294"/>
    <cellStyle name="Millares 2 24 2 5" xfId="295"/>
    <cellStyle name="Millares 2 24 2 6" xfId="296"/>
    <cellStyle name="Millares 2 24 2 7" xfId="297"/>
    <cellStyle name="Millares 2 24 3" xfId="298"/>
    <cellStyle name="Millares 2 24 4" xfId="299"/>
    <cellStyle name="Millares 2 24 5" xfId="300"/>
    <cellStyle name="Millares 2 24 6" xfId="301"/>
    <cellStyle name="Millares 2 24 7" xfId="302"/>
    <cellStyle name="Millares 2 24 8" xfId="303"/>
    <cellStyle name="Millares 2 25" xfId="304"/>
    <cellStyle name="Millares 2 25 2" xfId="305"/>
    <cellStyle name="Millares 2 25 2 2" xfId="306"/>
    <cellStyle name="Millares 2 25 2 3" xfId="307"/>
    <cellStyle name="Millares 2 25 2 4" xfId="308"/>
    <cellStyle name="Millares 2 25 2 5" xfId="309"/>
    <cellStyle name="Millares 2 25 2 6" xfId="310"/>
    <cellStyle name="Millares 2 25 2 7" xfId="311"/>
    <cellStyle name="Millares 2 25 3" xfId="312"/>
    <cellStyle name="Millares 2 25 4" xfId="313"/>
    <cellStyle name="Millares 2 25 5" xfId="314"/>
    <cellStyle name="Millares 2 25 6" xfId="315"/>
    <cellStyle name="Millares 2 25 7" xfId="316"/>
    <cellStyle name="Millares 2 25 8" xfId="317"/>
    <cellStyle name="Millares 2 26" xfId="318"/>
    <cellStyle name="Millares 2 26 2" xfId="319"/>
    <cellStyle name="Millares 2 26 2 2" xfId="320"/>
    <cellStyle name="Millares 2 26 2 3" xfId="321"/>
    <cellStyle name="Millares 2 26 2 4" xfId="322"/>
    <cellStyle name="Millares 2 26 2 5" xfId="323"/>
    <cellStyle name="Millares 2 26 2 6" xfId="324"/>
    <cellStyle name="Millares 2 26 2 7" xfId="325"/>
    <cellStyle name="Millares 2 26 3" xfId="326"/>
    <cellStyle name="Millares 2 26 4" xfId="327"/>
    <cellStyle name="Millares 2 26 5" xfId="328"/>
    <cellStyle name="Millares 2 26 6" xfId="329"/>
    <cellStyle name="Millares 2 26 7" xfId="330"/>
    <cellStyle name="Millares 2 26 8" xfId="331"/>
    <cellStyle name="Millares 2 27" xfId="332"/>
    <cellStyle name="Millares 2 27 2" xfId="333"/>
    <cellStyle name="Millares 2 27 2 2" xfId="334"/>
    <cellStyle name="Millares 2 27 2 3" xfId="335"/>
    <cellStyle name="Millares 2 27 2 4" xfId="336"/>
    <cellStyle name="Millares 2 27 2 5" xfId="337"/>
    <cellStyle name="Millares 2 27 2 6" xfId="338"/>
    <cellStyle name="Millares 2 27 2 7" xfId="339"/>
    <cellStyle name="Millares 2 27 3" xfId="340"/>
    <cellStyle name="Millares 2 27 4" xfId="341"/>
    <cellStyle name="Millares 2 27 5" xfId="342"/>
    <cellStyle name="Millares 2 27 6" xfId="343"/>
    <cellStyle name="Millares 2 27 7" xfId="344"/>
    <cellStyle name="Millares 2 27 8" xfId="345"/>
    <cellStyle name="Millares 2 28" xfId="346"/>
    <cellStyle name="Millares 2 28 2" xfId="347"/>
    <cellStyle name="Millares 2 28 2 2" xfId="348"/>
    <cellStyle name="Millares 2 28 2 3" xfId="349"/>
    <cellStyle name="Millares 2 28 2 4" xfId="350"/>
    <cellStyle name="Millares 2 28 2 5" xfId="351"/>
    <cellStyle name="Millares 2 28 2 6" xfId="352"/>
    <cellStyle name="Millares 2 28 2 7" xfId="353"/>
    <cellStyle name="Millares 2 28 3" xfId="354"/>
    <cellStyle name="Millares 2 28 4" xfId="355"/>
    <cellStyle name="Millares 2 28 5" xfId="356"/>
    <cellStyle name="Millares 2 28 6" xfId="357"/>
    <cellStyle name="Millares 2 28 7" xfId="358"/>
    <cellStyle name="Millares 2 28 8" xfId="359"/>
    <cellStyle name="Millares 2 29" xfId="360"/>
    <cellStyle name="Millares 2 29 2" xfId="361"/>
    <cellStyle name="Millares 2 29 2 2" xfId="362"/>
    <cellStyle name="Millares 2 29 2 3" xfId="363"/>
    <cellStyle name="Millares 2 29 2 4" xfId="364"/>
    <cellStyle name="Millares 2 29 2 5" xfId="365"/>
    <cellStyle name="Millares 2 29 2 6" xfId="366"/>
    <cellStyle name="Millares 2 29 2 7" xfId="367"/>
    <cellStyle name="Millares 2 29 3" xfId="368"/>
    <cellStyle name="Millares 2 29 4" xfId="369"/>
    <cellStyle name="Millares 2 29 5" xfId="370"/>
    <cellStyle name="Millares 2 29 6" xfId="371"/>
    <cellStyle name="Millares 2 29 7" xfId="372"/>
    <cellStyle name="Millares 2 29 8" xfId="373"/>
    <cellStyle name="Millares 2 3" xfId="13"/>
    <cellStyle name="Millares 2 3 2" xfId="375"/>
    <cellStyle name="Millares 2 3 2 2" xfId="376"/>
    <cellStyle name="Millares 2 3 2 3" xfId="377"/>
    <cellStyle name="Millares 2 3 2 4" xfId="378"/>
    <cellStyle name="Millares 2 3 2 5" xfId="379"/>
    <cellStyle name="Millares 2 3 2 6" xfId="380"/>
    <cellStyle name="Millares 2 3 2 7" xfId="381"/>
    <cellStyle name="Millares 2 3 3" xfId="382"/>
    <cellStyle name="Millares 2 3 4" xfId="383"/>
    <cellStyle name="Millares 2 3 5" xfId="384"/>
    <cellStyle name="Millares 2 3 6" xfId="385"/>
    <cellStyle name="Millares 2 3 7" xfId="386"/>
    <cellStyle name="Millares 2 3 8" xfId="387"/>
    <cellStyle name="Millares 2 3 9" xfId="374"/>
    <cellStyle name="Millares 2 30" xfId="388"/>
    <cellStyle name="Millares 2 30 2" xfId="389"/>
    <cellStyle name="Millares 2 30 2 2" xfId="390"/>
    <cellStyle name="Millares 2 30 2 3" xfId="391"/>
    <cellStyle name="Millares 2 30 2 4" xfId="392"/>
    <cellStyle name="Millares 2 30 2 5" xfId="393"/>
    <cellStyle name="Millares 2 30 2 6" xfId="394"/>
    <cellStyle name="Millares 2 30 2 7" xfId="395"/>
    <cellStyle name="Millares 2 30 3" xfId="396"/>
    <cellStyle name="Millares 2 30 4" xfId="397"/>
    <cellStyle name="Millares 2 30 5" xfId="398"/>
    <cellStyle name="Millares 2 30 6" xfId="399"/>
    <cellStyle name="Millares 2 30 7" xfId="400"/>
    <cellStyle name="Millares 2 30 8" xfId="401"/>
    <cellStyle name="Millares 2 31" xfId="402"/>
    <cellStyle name="Millares 2 31 2" xfId="403"/>
    <cellStyle name="Millares 2 31 2 2" xfId="404"/>
    <cellStyle name="Millares 2 31 2 3" xfId="405"/>
    <cellStyle name="Millares 2 31 2 4" xfId="406"/>
    <cellStyle name="Millares 2 31 2 5" xfId="407"/>
    <cellStyle name="Millares 2 31 2 6" xfId="408"/>
    <cellStyle name="Millares 2 31 2 7" xfId="409"/>
    <cellStyle name="Millares 2 31 3" xfId="410"/>
    <cellStyle name="Millares 2 31 4" xfId="411"/>
    <cellStyle name="Millares 2 31 5" xfId="412"/>
    <cellStyle name="Millares 2 31 6" xfId="413"/>
    <cellStyle name="Millares 2 31 7" xfId="414"/>
    <cellStyle name="Millares 2 31 8" xfId="415"/>
    <cellStyle name="Millares 2 32" xfId="416"/>
    <cellStyle name="Millares 2 32 2" xfId="417"/>
    <cellStyle name="Millares 2 32 2 2" xfId="418"/>
    <cellStyle name="Millares 2 32 2 3" xfId="419"/>
    <cellStyle name="Millares 2 32 2 4" xfId="420"/>
    <cellStyle name="Millares 2 32 2 5" xfId="421"/>
    <cellStyle name="Millares 2 32 2 6" xfId="422"/>
    <cellStyle name="Millares 2 32 2 7" xfId="423"/>
    <cellStyle name="Millares 2 32 3" xfId="424"/>
    <cellStyle name="Millares 2 32 4" xfId="425"/>
    <cellStyle name="Millares 2 32 5" xfId="426"/>
    <cellStyle name="Millares 2 32 6" xfId="427"/>
    <cellStyle name="Millares 2 32 7" xfId="428"/>
    <cellStyle name="Millares 2 32 8" xfId="429"/>
    <cellStyle name="Millares 2 33" xfId="430"/>
    <cellStyle name="Millares 2 33 2" xfId="431"/>
    <cellStyle name="Millares 2 33 2 2" xfId="432"/>
    <cellStyle name="Millares 2 33 2 3" xfId="433"/>
    <cellStyle name="Millares 2 33 2 4" xfId="434"/>
    <cellStyle name="Millares 2 33 2 5" xfId="435"/>
    <cellStyle name="Millares 2 33 2 6" xfId="436"/>
    <cellStyle name="Millares 2 33 2 7" xfId="437"/>
    <cellStyle name="Millares 2 33 3" xfId="438"/>
    <cellStyle name="Millares 2 33 4" xfId="439"/>
    <cellStyle name="Millares 2 33 5" xfId="440"/>
    <cellStyle name="Millares 2 33 6" xfId="441"/>
    <cellStyle name="Millares 2 33 7" xfId="442"/>
    <cellStyle name="Millares 2 33 8" xfId="443"/>
    <cellStyle name="Millares 2 34" xfId="444"/>
    <cellStyle name="Millares 2 34 2" xfId="445"/>
    <cellStyle name="Millares 2 34 2 2" xfId="446"/>
    <cellStyle name="Millares 2 34 2 3" xfId="447"/>
    <cellStyle name="Millares 2 34 2 4" xfId="448"/>
    <cellStyle name="Millares 2 34 2 5" xfId="449"/>
    <cellStyle name="Millares 2 34 2 6" xfId="450"/>
    <cellStyle name="Millares 2 34 2 7" xfId="451"/>
    <cellStyle name="Millares 2 34 3" xfId="452"/>
    <cellStyle name="Millares 2 34 4" xfId="453"/>
    <cellStyle name="Millares 2 34 5" xfId="454"/>
    <cellStyle name="Millares 2 34 6" xfId="455"/>
    <cellStyle name="Millares 2 34 7" xfId="456"/>
    <cellStyle name="Millares 2 34 8" xfId="457"/>
    <cellStyle name="Millares 2 35" xfId="458"/>
    <cellStyle name="Millares 2 35 2" xfId="459"/>
    <cellStyle name="Millares 2 35 2 2" xfId="460"/>
    <cellStyle name="Millares 2 35 2 3" xfId="461"/>
    <cellStyle name="Millares 2 35 2 4" xfId="462"/>
    <cellStyle name="Millares 2 35 2 5" xfId="463"/>
    <cellStyle name="Millares 2 35 2 6" xfId="464"/>
    <cellStyle name="Millares 2 35 2 7" xfId="465"/>
    <cellStyle name="Millares 2 35 3" xfId="466"/>
    <cellStyle name="Millares 2 35 4" xfId="467"/>
    <cellStyle name="Millares 2 35 5" xfId="468"/>
    <cellStyle name="Millares 2 35 6" xfId="469"/>
    <cellStyle name="Millares 2 35 7" xfId="470"/>
    <cellStyle name="Millares 2 35 8" xfId="471"/>
    <cellStyle name="Millares 2 36" xfId="472"/>
    <cellStyle name="Millares 2 36 2" xfId="473"/>
    <cellStyle name="Millares 2 36 2 2" xfId="474"/>
    <cellStyle name="Millares 2 36 2 3" xfId="475"/>
    <cellStyle name="Millares 2 36 2 4" xfId="476"/>
    <cellStyle name="Millares 2 36 2 5" xfId="477"/>
    <cellStyle name="Millares 2 36 2 6" xfId="478"/>
    <cellStyle name="Millares 2 36 2 7" xfId="479"/>
    <cellStyle name="Millares 2 36 3" xfId="480"/>
    <cellStyle name="Millares 2 36 4" xfId="481"/>
    <cellStyle name="Millares 2 36 5" xfId="482"/>
    <cellStyle name="Millares 2 36 6" xfId="483"/>
    <cellStyle name="Millares 2 36 7" xfId="484"/>
    <cellStyle name="Millares 2 36 8" xfId="485"/>
    <cellStyle name="Millares 2 37" xfId="486"/>
    <cellStyle name="Millares 2 37 2" xfId="487"/>
    <cellStyle name="Millares 2 37 2 2" xfId="488"/>
    <cellStyle name="Millares 2 37 2 3" xfId="489"/>
    <cellStyle name="Millares 2 37 2 4" xfId="490"/>
    <cellStyle name="Millares 2 37 2 5" xfId="491"/>
    <cellStyle name="Millares 2 37 2 6" xfId="492"/>
    <cellStyle name="Millares 2 37 2 7" xfId="493"/>
    <cellStyle name="Millares 2 37 3" xfId="494"/>
    <cellStyle name="Millares 2 37 4" xfId="495"/>
    <cellStyle name="Millares 2 37 5" xfId="496"/>
    <cellStyle name="Millares 2 37 6" xfId="497"/>
    <cellStyle name="Millares 2 37 7" xfId="498"/>
    <cellStyle name="Millares 2 37 8" xfId="499"/>
    <cellStyle name="Millares 2 38" xfId="500"/>
    <cellStyle name="Millares 2 38 2" xfId="501"/>
    <cellStyle name="Millares 2 38 2 2" xfId="502"/>
    <cellStyle name="Millares 2 38 2 3" xfId="503"/>
    <cellStyle name="Millares 2 38 2 4" xfId="504"/>
    <cellStyle name="Millares 2 38 2 5" xfId="505"/>
    <cellStyle name="Millares 2 38 2 6" xfId="506"/>
    <cellStyle name="Millares 2 38 2 7" xfId="507"/>
    <cellStyle name="Millares 2 38 3" xfId="508"/>
    <cellStyle name="Millares 2 38 4" xfId="509"/>
    <cellStyle name="Millares 2 38 5" xfId="510"/>
    <cellStyle name="Millares 2 38 6" xfId="511"/>
    <cellStyle name="Millares 2 38 7" xfId="512"/>
    <cellStyle name="Millares 2 38 8" xfId="513"/>
    <cellStyle name="Millares 2 39" xfId="514"/>
    <cellStyle name="Millares 2 39 2" xfId="515"/>
    <cellStyle name="Millares 2 39 3" xfId="516"/>
    <cellStyle name="Millares 2 39 4" xfId="517"/>
    <cellStyle name="Millares 2 39 5" xfId="518"/>
    <cellStyle name="Millares 2 39 6" xfId="519"/>
    <cellStyle name="Millares 2 39 7" xfId="520"/>
    <cellStyle name="Millares 2 4" xfId="521"/>
    <cellStyle name="Millares 2 4 2" xfId="522"/>
    <cellStyle name="Millares 2 4 2 2" xfId="523"/>
    <cellStyle name="Millares 2 4 2 3" xfId="524"/>
    <cellStyle name="Millares 2 4 2 4" xfId="525"/>
    <cellStyle name="Millares 2 4 2 5" xfId="526"/>
    <cellStyle name="Millares 2 4 2 6" xfId="527"/>
    <cellStyle name="Millares 2 4 2 7" xfId="528"/>
    <cellStyle name="Millares 2 4 3" xfId="529"/>
    <cellStyle name="Millares 2 4 4" xfId="530"/>
    <cellStyle name="Millares 2 4 5" xfId="531"/>
    <cellStyle name="Millares 2 4 6" xfId="532"/>
    <cellStyle name="Millares 2 4 7" xfId="533"/>
    <cellStyle name="Millares 2 4 8" xfId="534"/>
    <cellStyle name="Millares 2 40" xfId="535"/>
    <cellStyle name="Millares 2 41" xfId="536"/>
    <cellStyle name="Millares 2 42" xfId="537"/>
    <cellStyle name="Millares 2 43" xfId="538"/>
    <cellStyle name="Millares 2 44" xfId="539"/>
    <cellStyle name="Millares 2 45" xfId="540"/>
    <cellStyle name="Millares 2 46" xfId="79"/>
    <cellStyle name="Millares 2 47" xfId="2419"/>
    <cellStyle name="Millares 2 48" xfId="2526"/>
    <cellStyle name="Millares 2 5" xfId="541"/>
    <cellStyle name="Millares 2 5 2" xfId="542"/>
    <cellStyle name="Millares 2 5 2 2" xfId="543"/>
    <cellStyle name="Millares 2 5 2 3" xfId="544"/>
    <cellStyle name="Millares 2 5 2 4" xfId="545"/>
    <cellStyle name="Millares 2 5 2 5" xfId="546"/>
    <cellStyle name="Millares 2 5 2 6" xfId="547"/>
    <cellStyle name="Millares 2 5 2 7" xfId="548"/>
    <cellStyle name="Millares 2 5 3" xfId="549"/>
    <cellStyle name="Millares 2 5 4" xfId="550"/>
    <cellStyle name="Millares 2 5 5" xfId="551"/>
    <cellStyle name="Millares 2 5 6" xfId="552"/>
    <cellStyle name="Millares 2 5 7" xfId="553"/>
    <cellStyle name="Millares 2 5 8" xfId="554"/>
    <cellStyle name="Millares 2 6" xfId="555"/>
    <cellStyle name="Millares 2 6 2" xfId="556"/>
    <cellStyle name="Millares 2 6 2 2" xfId="557"/>
    <cellStyle name="Millares 2 6 2 3" xfId="558"/>
    <cellStyle name="Millares 2 6 2 4" xfId="559"/>
    <cellStyle name="Millares 2 6 2 5" xfId="560"/>
    <cellStyle name="Millares 2 6 2 6" xfId="561"/>
    <cellStyle name="Millares 2 6 2 7" xfId="562"/>
    <cellStyle name="Millares 2 6 3" xfId="563"/>
    <cellStyle name="Millares 2 6 4" xfId="564"/>
    <cellStyle name="Millares 2 6 5" xfId="565"/>
    <cellStyle name="Millares 2 6 6" xfId="566"/>
    <cellStyle name="Millares 2 6 7" xfId="567"/>
    <cellStyle name="Millares 2 6 8" xfId="568"/>
    <cellStyle name="Millares 2 7" xfId="569"/>
    <cellStyle name="Millares 2 7 2" xfId="570"/>
    <cellStyle name="Millares 2 7 2 2" xfId="571"/>
    <cellStyle name="Millares 2 7 2 3" xfId="572"/>
    <cellStyle name="Millares 2 7 2 4" xfId="573"/>
    <cellStyle name="Millares 2 7 2 5" xfId="574"/>
    <cellStyle name="Millares 2 7 2 6" xfId="575"/>
    <cellStyle name="Millares 2 7 2 7" xfId="576"/>
    <cellStyle name="Millares 2 7 3" xfId="577"/>
    <cellStyle name="Millares 2 7 4" xfId="578"/>
    <cellStyle name="Millares 2 7 5" xfId="579"/>
    <cellStyle name="Millares 2 7 6" xfId="580"/>
    <cellStyle name="Millares 2 7 7" xfId="581"/>
    <cellStyle name="Millares 2 7 8" xfId="582"/>
    <cellStyle name="Millares 2 8" xfId="583"/>
    <cellStyle name="Millares 2 8 2" xfId="584"/>
    <cellStyle name="Millares 2 8 2 2" xfId="585"/>
    <cellStyle name="Millares 2 8 2 3" xfId="586"/>
    <cellStyle name="Millares 2 8 2 4" xfId="587"/>
    <cellStyle name="Millares 2 8 2 5" xfId="588"/>
    <cellStyle name="Millares 2 8 2 6" xfId="589"/>
    <cellStyle name="Millares 2 8 2 7" xfId="590"/>
    <cellStyle name="Millares 2 8 3" xfId="591"/>
    <cellStyle name="Millares 2 8 4" xfId="592"/>
    <cellStyle name="Millares 2 8 5" xfId="593"/>
    <cellStyle name="Millares 2 8 6" xfId="594"/>
    <cellStyle name="Millares 2 8 7" xfId="595"/>
    <cellStyle name="Millares 2 8 8" xfId="596"/>
    <cellStyle name="Millares 2 9" xfId="597"/>
    <cellStyle name="Millares 2 9 2" xfId="598"/>
    <cellStyle name="Millares 2 9 2 2" xfId="599"/>
    <cellStyle name="Millares 2 9 2 3" xfId="600"/>
    <cellStyle name="Millares 2 9 2 4" xfId="601"/>
    <cellStyle name="Millares 2 9 2 5" xfId="602"/>
    <cellStyle name="Millares 2 9 2 6" xfId="603"/>
    <cellStyle name="Millares 2 9 2 7" xfId="604"/>
    <cellStyle name="Millares 2 9 3" xfId="605"/>
    <cellStyle name="Millares 2 9 4" xfId="606"/>
    <cellStyle name="Millares 2 9 5" xfId="607"/>
    <cellStyle name="Millares 2 9 6" xfId="608"/>
    <cellStyle name="Millares 2 9 7" xfId="609"/>
    <cellStyle name="Millares 2 9 8" xfId="610"/>
    <cellStyle name="Millares 2_1 Gobierno General cedulas Activos Financieros" xfId="611"/>
    <cellStyle name="Millares 20" xfId="2420"/>
    <cellStyle name="Millares 21" xfId="2421"/>
    <cellStyle name="Millares 22" xfId="2436"/>
    <cellStyle name="Millares 23" xfId="2437"/>
    <cellStyle name="Millares 24" xfId="2525"/>
    <cellStyle name="Millares 25" xfId="2528"/>
    <cellStyle name="Millares 26" xfId="2531"/>
    <cellStyle name="Millares 29" xfId="612"/>
    <cellStyle name="Millares 29 2" xfId="613"/>
    <cellStyle name="Millares 29 2 2" xfId="614"/>
    <cellStyle name="Millares 29 2 3" xfId="615"/>
    <cellStyle name="Millares 29 2 4" xfId="616"/>
    <cellStyle name="Millares 29 2 5" xfId="617"/>
    <cellStyle name="Millares 29 2 6" xfId="618"/>
    <cellStyle name="Millares 29 2 7" xfId="619"/>
    <cellStyle name="Millares 29 3" xfId="620"/>
    <cellStyle name="Millares 29 4" xfId="621"/>
    <cellStyle name="Millares 29 5" xfId="622"/>
    <cellStyle name="Millares 29 6" xfId="623"/>
    <cellStyle name="Millares 29 7" xfId="624"/>
    <cellStyle name="Millares 29 8" xfId="625"/>
    <cellStyle name="Millares 3" xfId="14"/>
    <cellStyle name="Millares 3 10" xfId="2422"/>
    <cellStyle name="Millares 3 2" xfId="15"/>
    <cellStyle name="Millares 3 2 2" xfId="628"/>
    <cellStyle name="Millares 3 2 3" xfId="629"/>
    <cellStyle name="Millares 3 2 4" xfId="630"/>
    <cellStyle name="Millares 3 2 5" xfId="631"/>
    <cellStyle name="Millares 3 2 6" xfId="632"/>
    <cellStyle name="Millares 3 2 7" xfId="633"/>
    <cellStyle name="Millares 3 2 8" xfId="627"/>
    <cellStyle name="Millares 3 3" xfId="31"/>
    <cellStyle name="Millares 3 3 2" xfId="634"/>
    <cellStyle name="Millares 3 4" xfId="635"/>
    <cellStyle name="Millares 3 5" xfId="636"/>
    <cellStyle name="Millares 3 6" xfId="637"/>
    <cellStyle name="Millares 3 7" xfId="638"/>
    <cellStyle name="Millares 3 8" xfId="639"/>
    <cellStyle name="Millares 3 9" xfId="626"/>
    <cellStyle name="Millares 30" xfId="640"/>
    <cellStyle name="Millares 30 2" xfId="641"/>
    <cellStyle name="Millares 30 2 2" xfId="642"/>
    <cellStyle name="Millares 30 2 3" xfId="643"/>
    <cellStyle name="Millares 30 2 4" xfId="644"/>
    <cellStyle name="Millares 30 2 5" xfId="645"/>
    <cellStyle name="Millares 30 2 6" xfId="646"/>
    <cellStyle name="Millares 30 2 7" xfId="647"/>
    <cellStyle name="Millares 30 3" xfId="648"/>
    <cellStyle name="Millares 30 4" xfId="649"/>
    <cellStyle name="Millares 30 5" xfId="650"/>
    <cellStyle name="Millares 30 6" xfId="651"/>
    <cellStyle name="Millares 30 7" xfId="652"/>
    <cellStyle name="Millares 30 8" xfId="653"/>
    <cellStyle name="Millares 31" xfId="654"/>
    <cellStyle name="Millares 31 2" xfId="655"/>
    <cellStyle name="Millares 31 2 2" xfId="656"/>
    <cellStyle name="Millares 31 2 3" xfId="657"/>
    <cellStyle name="Millares 31 2 4" xfId="658"/>
    <cellStyle name="Millares 31 2 5" xfId="659"/>
    <cellStyle name="Millares 31 2 6" xfId="660"/>
    <cellStyle name="Millares 31 2 7" xfId="661"/>
    <cellStyle name="Millares 31 3" xfId="662"/>
    <cellStyle name="Millares 31 4" xfId="663"/>
    <cellStyle name="Millares 31 5" xfId="664"/>
    <cellStyle name="Millares 31 6" xfId="665"/>
    <cellStyle name="Millares 31 7" xfId="666"/>
    <cellStyle name="Millares 31 8" xfId="667"/>
    <cellStyle name="Millares 32" xfId="668"/>
    <cellStyle name="Millares 32 2" xfId="669"/>
    <cellStyle name="Millares 32 2 2" xfId="670"/>
    <cellStyle name="Millares 32 2 3" xfId="671"/>
    <cellStyle name="Millares 32 2 4" xfId="672"/>
    <cellStyle name="Millares 32 2 5" xfId="673"/>
    <cellStyle name="Millares 32 2 6" xfId="674"/>
    <cellStyle name="Millares 32 2 7" xfId="675"/>
    <cellStyle name="Millares 32 3" xfId="676"/>
    <cellStyle name="Millares 32 4" xfId="677"/>
    <cellStyle name="Millares 32 5" xfId="678"/>
    <cellStyle name="Millares 32 6" xfId="679"/>
    <cellStyle name="Millares 32 7" xfId="680"/>
    <cellStyle name="Millares 32 8" xfId="681"/>
    <cellStyle name="Millares 33" xfId="682"/>
    <cellStyle name="Millares 33 2" xfId="683"/>
    <cellStyle name="Millares 33 2 2" xfId="684"/>
    <cellStyle name="Millares 33 2 3" xfId="685"/>
    <cellStyle name="Millares 33 2 4" xfId="686"/>
    <cellStyle name="Millares 33 2 5" xfId="687"/>
    <cellStyle name="Millares 33 2 6" xfId="688"/>
    <cellStyle name="Millares 33 2 7" xfId="689"/>
    <cellStyle name="Millares 33 3" xfId="690"/>
    <cellStyle name="Millares 33 4" xfId="691"/>
    <cellStyle name="Millares 33 5" xfId="692"/>
    <cellStyle name="Millares 33 6" xfId="693"/>
    <cellStyle name="Millares 33 7" xfId="694"/>
    <cellStyle name="Millares 33 8" xfId="695"/>
    <cellStyle name="Millares 34" xfId="696"/>
    <cellStyle name="Millares 34 2" xfId="697"/>
    <cellStyle name="Millares 34 2 2" xfId="698"/>
    <cellStyle name="Millares 34 2 3" xfId="699"/>
    <cellStyle name="Millares 34 2 4" xfId="700"/>
    <cellStyle name="Millares 34 2 5" xfId="701"/>
    <cellStyle name="Millares 34 2 6" xfId="702"/>
    <cellStyle name="Millares 34 2 7" xfId="703"/>
    <cellStyle name="Millares 34 3" xfId="704"/>
    <cellStyle name="Millares 34 4" xfId="705"/>
    <cellStyle name="Millares 34 5" xfId="706"/>
    <cellStyle name="Millares 34 6" xfId="707"/>
    <cellStyle name="Millares 34 7" xfId="708"/>
    <cellStyle name="Millares 34 8" xfId="709"/>
    <cellStyle name="Millares 4" xfId="16"/>
    <cellStyle name="Millares 4 10" xfId="2423"/>
    <cellStyle name="Millares 4 2" xfId="17"/>
    <cellStyle name="Millares 4 2 2" xfId="712"/>
    <cellStyle name="Millares 4 2 3" xfId="713"/>
    <cellStyle name="Millares 4 2 4" xfId="714"/>
    <cellStyle name="Millares 4 2 5" xfId="715"/>
    <cellStyle name="Millares 4 2 6" xfId="716"/>
    <cellStyle name="Millares 4 2 7" xfId="717"/>
    <cellStyle name="Millares 4 2 8" xfId="711"/>
    <cellStyle name="Millares 4 3" xfId="718"/>
    <cellStyle name="Millares 4 4" xfId="719"/>
    <cellStyle name="Millares 4 5" xfId="720"/>
    <cellStyle name="Millares 4 6" xfId="721"/>
    <cellStyle name="Millares 4 7" xfId="722"/>
    <cellStyle name="Millares 4 8" xfId="723"/>
    <cellStyle name="Millares 4 9" xfId="710"/>
    <cellStyle name="Millares 4_Datos por transacción_03-06_activos 2a parte_S.125" xfId="724"/>
    <cellStyle name="Millares 5" xfId="18"/>
    <cellStyle name="Millares 5 10" xfId="2424"/>
    <cellStyle name="Millares 5 2" xfId="19"/>
    <cellStyle name="Millares 5 2 2" xfId="727"/>
    <cellStyle name="Millares 5 2 3" xfId="728"/>
    <cellStyle name="Millares 5 2 4" xfId="729"/>
    <cellStyle name="Millares 5 2 5" xfId="730"/>
    <cellStyle name="Millares 5 2 6" xfId="731"/>
    <cellStyle name="Millares 5 2 7" xfId="732"/>
    <cellStyle name="Millares 5 2 8" xfId="726"/>
    <cellStyle name="Millares 5 3" xfId="733"/>
    <cellStyle name="Millares 5 4" xfId="734"/>
    <cellStyle name="Millares 5 5" xfId="735"/>
    <cellStyle name="Millares 5 6" xfId="736"/>
    <cellStyle name="Millares 5 7" xfId="737"/>
    <cellStyle name="Millares 5 8" xfId="738"/>
    <cellStyle name="Millares 5 9" xfId="725"/>
    <cellStyle name="Millares 6" xfId="20"/>
    <cellStyle name="Millares 6 10" xfId="2425"/>
    <cellStyle name="Millares 6 2" xfId="21"/>
    <cellStyle name="Millares 6 2 2" xfId="741"/>
    <cellStyle name="Millares 6 2 3" xfId="742"/>
    <cellStyle name="Millares 6 2 4" xfId="743"/>
    <cellStyle name="Millares 6 2 5" xfId="744"/>
    <cellStyle name="Millares 6 2 6" xfId="745"/>
    <cellStyle name="Millares 6 2 7" xfId="746"/>
    <cellStyle name="Millares 6 2 8" xfId="740"/>
    <cellStyle name="Millares 6 3" xfId="747"/>
    <cellStyle name="Millares 6 4" xfId="748"/>
    <cellStyle name="Millares 6 5" xfId="749"/>
    <cellStyle name="Millares 6 6" xfId="750"/>
    <cellStyle name="Millares 6 7" xfId="751"/>
    <cellStyle name="Millares 6 8" xfId="752"/>
    <cellStyle name="Millares 6 9" xfId="739"/>
    <cellStyle name="Millares 7" xfId="22"/>
    <cellStyle name="Millares 7 10" xfId="2426"/>
    <cellStyle name="Millares 7 2" xfId="23"/>
    <cellStyle name="Millares 7 2 2" xfId="755"/>
    <cellStyle name="Millares 7 2 3" xfId="756"/>
    <cellStyle name="Millares 7 2 4" xfId="757"/>
    <cellStyle name="Millares 7 2 5" xfId="758"/>
    <cellStyle name="Millares 7 2 6" xfId="759"/>
    <cellStyle name="Millares 7 2 7" xfId="760"/>
    <cellStyle name="Millares 7 2 8" xfId="754"/>
    <cellStyle name="Millares 7 3" xfId="761"/>
    <cellStyle name="Millares 7 4" xfId="762"/>
    <cellStyle name="Millares 7 5" xfId="763"/>
    <cellStyle name="Millares 7 6" xfId="764"/>
    <cellStyle name="Millares 7 7" xfId="765"/>
    <cellStyle name="Millares 7 8" xfId="766"/>
    <cellStyle name="Millares 7 9" xfId="753"/>
    <cellStyle name="Millares 8" xfId="24"/>
    <cellStyle name="Millares 8 2" xfId="25"/>
    <cellStyle name="Millares 8 3" xfId="767"/>
    <cellStyle name="Millares 8 4" xfId="2427"/>
    <cellStyle name="Millares 9" xfId="26"/>
    <cellStyle name="Millares 9 2" xfId="27"/>
    <cellStyle name="Millares 9 3" xfId="768"/>
    <cellStyle name="Millares 9 4" xfId="2428"/>
    <cellStyle name="Moneda 2" xfId="2429"/>
    <cellStyle name="Moneda 2 2" xfId="2438"/>
    <cellStyle name="Moneda 3" xfId="2439"/>
    <cellStyle name="Monetario0" xfId="769"/>
    <cellStyle name="Neutral" xfId="2488" builtinId="28" customBuiltin="1"/>
    <cellStyle name="Normal" xfId="0" builtinId="0"/>
    <cellStyle name="Normal - Modelo1" xfId="770"/>
    <cellStyle name="Normal 10" xfId="771"/>
    <cellStyle name="Normal 10 2" xfId="772"/>
    <cellStyle name="Normal 10 2 2" xfId="773"/>
    <cellStyle name="Normal 10 2 3" xfId="774"/>
    <cellStyle name="Normal 10 2 4" xfId="775"/>
    <cellStyle name="Normal 10 2 5" xfId="776"/>
    <cellStyle name="Normal 10 2 6" xfId="777"/>
    <cellStyle name="Normal 10 2 7" xfId="778"/>
    <cellStyle name="Normal 10 3" xfId="2375"/>
    <cellStyle name="Normal 10 4" xfId="2376"/>
    <cellStyle name="Normal 10 5" xfId="2377"/>
    <cellStyle name="Normal 10 6" xfId="2378"/>
    <cellStyle name="Normal 10 7" xfId="2379"/>
    <cellStyle name="Normal 11" xfId="779"/>
    <cellStyle name="Normal 11 2" xfId="780"/>
    <cellStyle name="Normal 11 2 2" xfId="781"/>
    <cellStyle name="Normal 11 2 3" xfId="782"/>
    <cellStyle name="Normal 11 2 4" xfId="783"/>
    <cellStyle name="Normal 11 2 5" xfId="784"/>
    <cellStyle name="Normal 11 2 6" xfId="785"/>
    <cellStyle name="Normal 11 2 7" xfId="786"/>
    <cellStyle name="Normal 11 3" xfId="2430"/>
    <cellStyle name="Normal 12" xfId="787"/>
    <cellStyle name="Normal 12 2" xfId="788"/>
    <cellStyle name="Normal 12 2 2" xfId="789"/>
    <cellStyle name="Normal 12 2 3" xfId="790"/>
    <cellStyle name="Normal 12 2 4" xfId="791"/>
    <cellStyle name="Normal 12 2 5" xfId="792"/>
    <cellStyle name="Normal 12 2 6" xfId="793"/>
    <cellStyle name="Normal 12 2 7" xfId="794"/>
    <cellStyle name="Normal 13" xfId="795"/>
    <cellStyle name="Normal 13 2" xfId="796"/>
    <cellStyle name="Normal 13 2 2" xfId="797"/>
    <cellStyle name="Normal 13 2 3" xfId="798"/>
    <cellStyle name="Normal 13 2 4" xfId="799"/>
    <cellStyle name="Normal 13 2 5" xfId="800"/>
    <cellStyle name="Normal 13 2 6" xfId="801"/>
    <cellStyle name="Normal 13 2 7" xfId="802"/>
    <cellStyle name="Normal 14" xfId="803"/>
    <cellStyle name="Normal 14 2" xfId="804"/>
    <cellStyle name="Normal 14 2 2" xfId="805"/>
    <cellStyle name="Normal 14 2 3" xfId="806"/>
    <cellStyle name="Normal 14 2 4" xfId="807"/>
    <cellStyle name="Normal 14 2 5" xfId="808"/>
    <cellStyle name="Normal 14 2 6" xfId="809"/>
    <cellStyle name="Normal 14 2 7" xfId="810"/>
    <cellStyle name="Normal 15" xfId="33"/>
    <cellStyle name="Normal 15 2" xfId="811"/>
    <cellStyle name="Normal 15 2 2" xfId="812"/>
    <cellStyle name="Normal 15 2 3" xfId="813"/>
    <cellStyle name="Normal 15 2 4" xfId="814"/>
    <cellStyle name="Normal 15 2 5" xfId="815"/>
    <cellStyle name="Normal 15 2 6" xfId="816"/>
    <cellStyle name="Normal 15 2 7" xfId="817"/>
    <cellStyle name="Normal 16" xfId="818"/>
    <cellStyle name="Normal 16 2" xfId="819"/>
    <cellStyle name="Normal 16 2 2" xfId="820"/>
    <cellStyle name="Normal 16 2 3" xfId="821"/>
    <cellStyle name="Normal 16 2 4" xfId="822"/>
    <cellStyle name="Normal 16 2 5" xfId="823"/>
    <cellStyle name="Normal 16 2 6" xfId="824"/>
    <cellStyle name="Normal 16 2 7" xfId="825"/>
    <cellStyle name="Normal 16 3" xfId="2380"/>
    <cellStyle name="Normal 16 4" xfId="2381"/>
    <cellStyle name="Normal 160" xfId="2440"/>
    <cellStyle name="Normal 17" xfId="826"/>
    <cellStyle name="Normal 17 2" xfId="827"/>
    <cellStyle name="Normal 17 2 2" xfId="828"/>
    <cellStyle name="Normal 17 2 3" xfId="829"/>
    <cellStyle name="Normal 17 2 4" xfId="830"/>
    <cellStyle name="Normal 17 2 5" xfId="831"/>
    <cellStyle name="Normal 17 2 6" xfId="832"/>
    <cellStyle name="Normal 17 2 7" xfId="833"/>
    <cellStyle name="Normal 17 3" xfId="2382"/>
    <cellStyle name="Normal 17 4" xfId="2383"/>
    <cellStyle name="Normal 18" xfId="834"/>
    <cellStyle name="Normal 18 2" xfId="835"/>
    <cellStyle name="Normal 18 2 2" xfId="836"/>
    <cellStyle name="Normal 18 2 3" xfId="837"/>
    <cellStyle name="Normal 18 2 4" xfId="838"/>
    <cellStyle name="Normal 18 2 5" xfId="839"/>
    <cellStyle name="Normal 18 2 6" xfId="840"/>
    <cellStyle name="Normal 18 2 7" xfId="841"/>
    <cellStyle name="Normal 19" xfId="842"/>
    <cellStyle name="Normal 19 2" xfId="843"/>
    <cellStyle name="Normal 19 2 2" xfId="844"/>
    <cellStyle name="Normal 19 2 3" xfId="845"/>
    <cellStyle name="Normal 19 2 4" xfId="846"/>
    <cellStyle name="Normal 19 2 5" xfId="847"/>
    <cellStyle name="Normal 19 2 6" xfId="848"/>
    <cellStyle name="Normal 19 2 7" xfId="849"/>
    <cellStyle name="Normal 2" xfId="28"/>
    <cellStyle name="Normal 2 10" xfId="850"/>
    <cellStyle name="Normal 2 10 2" xfId="851"/>
    <cellStyle name="Normal 2 10 2 2" xfId="852"/>
    <cellStyle name="Normal 2 10 2 3" xfId="853"/>
    <cellStyle name="Normal 2 10 2 4" xfId="854"/>
    <cellStyle name="Normal 2 10 2 5" xfId="855"/>
    <cellStyle name="Normal 2 10 2 6" xfId="856"/>
    <cellStyle name="Normal 2 10 2 7" xfId="857"/>
    <cellStyle name="Normal 2 10 3" xfId="858"/>
    <cellStyle name="Normal 2 10 4" xfId="859"/>
    <cellStyle name="Normal 2 10 5" xfId="860"/>
    <cellStyle name="Normal 2 10 6" xfId="861"/>
    <cellStyle name="Normal 2 10 7" xfId="862"/>
    <cellStyle name="Normal 2 10 8" xfId="863"/>
    <cellStyle name="Normal 2 11" xfId="864"/>
    <cellStyle name="Normal 2 11 2" xfId="865"/>
    <cellStyle name="Normal 2 11 2 2" xfId="866"/>
    <cellStyle name="Normal 2 11 2 3" xfId="867"/>
    <cellStyle name="Normal 2 11 2 4" xfId="868"/>
    <cellStyle name="Normal 2 11 2 5" xfId="869"/>
    <cellStyle name="Normal 2 11 2 6" xfId="870"/>
    <cellStyle name="Normal 2 11 2 7" xfId="871"/>
    <cellStyle name="Normal 2 11 3" xfId="872"/>
    <cellStyle name="Normal 2 11 4" xfId="873"/>
    <cellStyle name="Normal 2 11 5" xfId="874"/>
    <cellStyle name="Normal 2 11 6" xfId="875"/>
    <cellStyle name="Normal 2 11 7" xfId="876"/>
    <cellStyle name="Normal 2 11 8" xfId="877"/>
    <cellStyle name="Normal 2 12" xfId="878"/>
    <cellStyle name="Normal 2 12 2" xfId="879"/>
    <cellStyle name="Normal 2 12 2 2" xfId="880"/>
    <cellStyle name="Normal 2 12 2 3" xfId="881"/>
    <cellStyle name="Normal 2 12 2 4" xfId="882"/>
    <cellStyle name="Normal 2 12 2 5" xfId="883"/>
    <cellStyle name="Normal 2 12 2 6" xfId="884"/>
    <cellStyle name="Normal 2 12 2 7" xfId="885"/>
    <cellStyle name="Normal 2 12 3" xfId="886"/>
    <cellStyle name="Normal 2 12 4" xfId="887"/>
    <cellStyle name="Normal 2 12 5" xfId="888"/>
    <cellStyle name="Normal 2 12 6" xfId="889"/>
    <cellStyle name="Normal 2 12 7" xfId="890"/>
    <cellStyle name="Normal 2 12 8" xfId="891"/>
    <cellStyle name="Normal 2 13" xfId="892"/>
    <cellStyle name="Normal 2 13 2" xfId="893"/>
    <cellStyle name="Normal 2 13 2 2" xfId="894"/>
    <cellStyle name="Normal 2 13 2 3" xfId="895"/>
    <cellStyle name="Normal 2 13 2 4" xfId="896"/>
    <cellStyle name="Normal 2 13 2 5" xfId="897"/>
    <cellStyle name="Normal 2 13 2 6" xfId="898"/>
    <cellStyle name="Normal 2 13 2 7" xfId="899"/>
    <cellStyle name="Normal 2 13 3" xfId="900"/>
    <cellStyle name="Normal 2 13 4" xfId="901"/>
    <cellStyle name="Normal 2 13 5" xfId="902"/>
    <cellStyle name="Normal 2 13 6" xfId="903"/>
    <cellStyle name="Normal 2 13 7" xfId="904"/>
    <cellStyle name="Normal 2 13 8" xfId="905"/>
    <cellStyle name="Normal 2 13 9" xfId="2441"/>
    <cellStyle name="Normal 2 14" xfId="906"/>
    <cellStyle name="Normal 2 14 2" xfId="907"/>
    <cellStyle name="Normal 2 14 2 2" xfId="908"/>
    <cellStyle name="Normal 2 14 2 3" xfId="909"/>
    <cellStyle name="Normal 2 14 2 4" xfId="910"/>
    <cellStyle name="Normal 2 14 2 5" xfId="911"/>
    <cellStyle name="Normal 2 14 2 6" xfId="912"/>
    <cellStyle name="Normal 2 14 2 7" xfId="913"/>
    <cellStyle name="Normal 2 14 3" xfId="914"/>
    <cellStyle name="Normal 2 14 4" xfId="915"/>
    <cellStyle name="Normal 2 14 5" xfId="916"/>
    <cellStyle name="Normal 2 14 6" xfId="917"/>
    <cellStyle name="Normal 2 14 7" xfId="918"/>
    <cellStyle name="Normal 2 14 8" xfId="919"/>
    <cellStyle name="Normal 2 14 9" xfId="2442"/>
    <cellStyle name="Normal 2 15" xfId="920"/>
    <cellStyle name="Normal 2 15 2" xfId="921"/>
    <cellStyle name="Normal 2 15 2 2" xfId="922"/>
    <cellStyle name="Normal 2 15 2 3" xfId="923"/>
    <cellStyle name="Normal 2 15 2 4" xfId="924"/>
    <cellStyle name="Normal 2 15 2 5" xfId="925"/>
    <cellStyle name="Normal 2 15 2 6" xfId="926"/>
    <cellStyle name="Normal 2 15 2 7" xfId="927"/>
    <cellStyle name="Normal 2 15 3" xfId="928"/>
    <cellStyle name="Normal 2 15 4" xfId="929"/>
    <cellStyle name="Normal 2 15 5" xfId="930"/>
    <cellStyle name="Normal 2 15 6" xfId="931"/>
    <cellStyle name="Normal 2 15 7" xfId="932"/>
    <cellStyle name="Normal 2 15 8" xfId="933"/>
    <cellStyle name="Normal 2 15 9" xfId="2443"/>
    <cellStyle name="Normal 2 16" xfId="934"/>
    <cellStyle name="Normal 2 16 2" xfId="935"/>
    <cellStyle name="Normal 2 16 2 2" xfId="936"/>
    <cellStyle name="Normal 2 16 2 3" xfId="937"/>
    <cellStyle name="Normal 2 16 2 4" xfId="938"/>
    <cellStyle name="Normal 2 16 2 5" xfId="939"/>
    <cellStyle name="Normal 2 16 2 6" xfId="940"/>
    <cellStyle name="Normal 2 16 2 7" xfId="941"/>
    <cellStyle name="Normal 2 16 3" xfId="942"/>
    <cellStyle name="Normal 2 16 4" xfId="943"/>
    <cellStyle name="Normal 2 16 5" xfId="944"/>
    <cellStyle name="Normal 2 16 6" xfId="945"/>
    <cellStyle name="Normal 2 16 7" xfId="946"/>
    <cellStyle name="Normal 2 16 8" xfId="947"/>
    <cellStyle name="Normal 2 17" xfId="948"/>
    <cellStyle name="Normal 2 17 2" xfId="949"/>
    <cellStyle name="Normal 2 17 2 2" xfId="950"/>
    <cellStyle name="Normal 2 17 2 3" xfId="951"/>
    <cellStyle name="Normal 2 17 2 4" xfId="952"/>
    <cellStyle name="Normal 2 17 2 5" xfId="953"/>
    <cellStyle name="Normal 2 17 2 6" xfId="954"/>
    <cellStyle name="Normal 2 17 2 7" xfId="955"/>
    <cellStyle name="Normal 2 17 3" xfId="956"/>
    <cellStyle name="Normal 2 17 4" xfId="957"/>
    <cellStyle name="Normal 2 17 5" xfId="958"/>
    <cellStyle name="Normal 2 17 6" xfId="959"/>
    <cellStyle name="Normal 2 17 7" xfId="960"/>
    <cellStyle name="Normal 2 17 8" xfId="961"/>
    <cellStyle name="Normal 2 18" xfId="962"/>
    <cellStyle name="Normal 2 18 2" xfId="963"/>
    <cellStyle name="Normal 2 18 2 2" xfId="964"/>
    <cellStyle name="Normal 2 18 2 3" xfId="965"/>
    <cellStyle name="Normal 2 18 2 4" xfId="966"/>
    <cellStyle name="Normal 2 18 2 5" xfId="967"/>
    <cellStyle name="Normal 2 18 2 6" xfId="968"/>
    <cellStyle name="Normal 2 18 2 7" xfId="969"/>
    <cellStyle name="Normal 2 18 3" xfId="970"/>
    <cellStyle name="Normal 2 18 4" xfId="971"/>
    <cellStyle name="Normal 2 18 5" xfId="972"/>
    <cellStyle name="Normal 2 18 6" xfId="973"/>
    <cellStyle name="Normal 2 18 7" xfId="974"/>
    <cellStyle name="Normal 2 18 8" xfId="975"/>
    <cellStyle name="Normal 2 18 9" xfId="2444"/>
    <cellStyle name="Normal 2 19" xfId="976"/>
    <cellStyle name="Normal 2 19 2" xfId="977"/>
    <cellStyle name="Normal 2 19 2 2" xfId="978"/>
    <cellStyle name="Normal 2 19 2 3" xfId="979"/>
    <cellStyle name="Normal 2 19 2 4" xfId="980"/>
    <cellStyle name="Normal 2 19 2 5" xfId="981"/>
    <cellStyle name="Normal 2 19 2 6" xfId="982"/>
    <cellStyle name="Normal 2 19 2 7" xfId="983"/>
    <cellStyle name="Normal 2 19 3" xfId="984"/>
    <cellStyle name="Normal 2 19 4" xfId="985"/>
    <cellStyle name="Normal 2 19 5" xfId="986"/>
    <cellStyle name="Normal 2 19 6" xfId="987"/>
    <cellStyle name="Normal 2 19 7" xfId="988"/>
    <cellStyle name="Normal 2 19 8" xfId="989"/>
    <cellStyle name="Normal 2 19 9" xfId="2445"/>
    <cellStyle name="Normal 2 2" xfId="36"/>
    <cellStyle name="Normal 2 2 10" xfId="2431"/>
    <cellStyle name="Normal 2 2 2" xfId="35"/>
    <cellStyle name="Normal 2 2 2 2" xfId="992"/>
    <cellStyle name="Normal 2 2 2 3" xfId="993"/>
    <cellStyle name="Normal 2 2 2 4" xfId="994"/>
    <cellStyle name="Normal 2 2 2 5" xfId="995"/>
    <cellStyle name="Normal 2 2 2 6" xfId="996"/>
    <cellStyle name="Normal 2 2 2 7" xfId="997"/>
    <cellStyle name="Normal 2 2 2 8" xfId="991"/>
    <cellStyle name="Normal 2 2 3" xfId="998"/>
    <cellStyle name="Normal 2 2 4" xfId="999"/>
    <cellStyle name="Normal 2 2 5" xfId="1000"/>
    <cellStyle name="Normal 2 2 6" xfId="1001"/>
    <cellStyle name="Normal 2 2 7" xfId="1002"/>
    <cellStyle name="Normal 2 2 8" xfId="1003"/>
    <cellStyle name="Normal 2 2 9" xfId="990"/>
    <cellStyle name="Normal 2 20" xfId="1004"/>
    <cellStyle name="Normal 2 20 2" xfId="1005"/>
    <cellStyle name="Normal 2 20 2 2" xfId="1006"/>
    <cellStyle name="Normal 2 20 2 3" xfId="1007"/>
    <cellStyle name="Normal 2 20 2 4" xfId="1008"/>
    <cellStyle name="Normal 2 20 2 5" xfId="1009"/>
    <cellStyle name="Normal 2 20 2 6" xfId="1010"/>
    <cellStyle name="Normal 2 20 2 7" xfId="1011"/>
    <cellStyle name="Normal 2 20 3" xfId="1012"/>
    <cellStyle name="Normal 2 20 4" xfId="1013"/>
    <cellStyle name="Normal 2 20 5" xfId="1014"/>
    <cellStyle name="Normal 2 20 6" xfId="1015"/>
    <cellStyle name="Normal 2 20 7" xfId="1016"/>
    <cellStyle name="Normal 2 20 8" xfId="1017"/>
    <cellStyle name="Normal 2 20 9" xfId="2446"/>
    <cellStyle name="Normal 2 21" xfId="1018"/>
    <cellStyle name="Normal 2 21 2" xfId="1019"/>
    <cellStyle name="Normal 2 21 2 2" xfId="1020"/>
    <cellStyle name="Normal 2 21 2 3" xfId="1021"/>
    <cellStyle name="Normal 2 21 2 4" xfId="1022"/>
    <cellStyle name="Normal 2 21 2 5" xfId="1023"/>
    <cellStyle name="Normal 2 21 2 6" xfId="1024"/>
    <cellStyle name="Normal 2 21 2 7" xfId="1025"/>
    <cellStyle name="Normal 2 21 3" xfId="1026"/>
    <cellStyle name="Normal 2 21 4" xfId="1027"/>
    <cellStyle name="Normal 2 21 5" xfId="1028"/>
    <cellStyle name="Normal 2 21 6" xfId="1029"/>
    <cellStyle name="Normal 2 21 7" xfId="1030"/>
    <cellStyle name="Normal 2 21 8" xfId="1031"/>
    <cellStyle name="Normal 2 22" xfId="1032"/>
    <cellStyle name="Normal 2 22 2" xfId="1033"/>
    <cellStyle name="Normal 2 22 2 2" xfId="1034"/>
    <cellStyle name="Normal 2 22 2 3" xfId="1035"/>
    <cellStyle name="Normal 2 22 2 4" xfId="1036"/>
    <cellStyle name="Normal 2 22 2 5" xfId="1037"/>
    <cellStyle name="Normal 2 22 2 6" xfId="1038"/>
    <cellStyle name="Normal 2 22 2 7" xfId="1039"/>
    <cellStyle name="Normal 2 22 3" xfId="1040"/>
    <cellStyle name="Normal 2 22 4" xfId="1041"/>
    <cellStyle name="Normal 2 22 5" xfId="1042"/>
    <cellStyle name="Normal 2 22 6" xfId="1043"/>
    <cellStyle name="Normal 2 22 7" xfId="1044"/>
    <cellStyle name="Normal 2 22 8" xfId="1045"/>
    <cellStyle name="Normal 2 23" xfId="1046"/>
    <cellStyle name="Normal 2 23 2" xfId="1047"/>
    <cellStyle name="Normal 2 23 2 2" xfId="1048"/>
    <cellStyle name="Normal 2 23 2 3" xfId="1049"/>
    <cellStyle name="Normal 2 23 2 4" xfId="1050"/>
    <cellStyle name="Normal 2 23 2 5" xfId="1051"/>
    <cellStyle name="Normal 2 23 2 6" xfId="1052"/>
    <cellStyle name="Normal 2 23 2 7" xfId="1053"/>
    <cellStyle name="Normal 2 23 3" xfId="1054"/>
    <cellStyle name="Normal 2 23 4" xfId="1055"/>
    <cellStyle name="Normal 2 23 5" xfId="1056"/>
    <cellStyle name="Normal 2 23 6" xfId="1057"/>
    <cellStyle name="Normal 2 23 7" xfId="1058"/>
    <cellStyle name="Normal 2 23 8" xfId="1059"/>
    <cellStyle name="Normal 2 24" xfId="1060"/>
    <cellStyle name="Normal 2 24 2" xfId="1061"/>
    <cellStyle name="Normal 2 24 2 2" xfId="1062"/>
    <cellStyle name="Normal 2 24 2 3" xfId="1063"/>
    <cellStyle name="Normal 2 24 2 4" xfId="1064"/>
    <cellStyle name="Normal 2 24 2 5" xfId="1065"/>
    <cellStyle name="Normal 2 24 2 6" xfId="1066"/>
    <cellStyle name="Normal 2 24 2 7" xfId="1067"/>
    <cellStyle name="Normal 2 24 3" xfId="1068"/>
    <cellStyle name="Normal 2 24 4" xfId="1069"/>
    <cellStyle name="Normal 2 24 5" xfId="1070"/>
    <cellStyle name="Normal 2 24 6" xfId="1071"/>
    <cellStyle name="Normal 2 24 7" xfId="1072"/>
    <cellStyle name="Normal 2 24 8" xfId="1073"/>
    <cellStyle name="Normal 2 25" xfId="1074"/>
    <cellStyle name="Normal 2 25 2" xfId="1075"/>
    <cellStyle name="Normal 2 25 2 2" xfId="1076"/>
    <cellStyle name="Normal 2 25 2 3" xfId="1077"/>
    <cellStyle name="Normal 2 25 2 4" xfId="1078"/>
    <cellStyle name="Normal 2 25 2 5" xfId="1079"/>
    <cellStyle name="Normal 2 25 2 6" xfId="1080"/>
    <cellStyle name="Normal 2 25 2 7" xfId="1081"/>
    <cellStyle name="Normal 2 25 3" xfId="1082"/>
    <cellStyle name="Normal 2 25 4" xfId="1083"/>
    <cellStyle name="Normal 2 25 5" xfId="1084"/>
    <cellStyle name="Normal 2 25 6" xfId="1085"/>
    <cellStyle name="Normal 2 25 7" xfId="1086"/>
    <cellStyle name="Normal 2 25 8" xfId="1087"/>
    <cellStyle name="Normal 2 26" xfId="1088"/>
    <cellStyle name="Normal 2 26 2" xfId="1089"/>
    <cellStyle name="Normal 2 26 2 2" xfId="1090"/>
    <cellStyle name="Normal 2 26 2 3" xfId="1091"/>
    <cellStyle name="Normal 2 26 2 4" xfId="1092"/>
    <cellStyle name="Normal 2 26 2 5" xfId="1093"/>
    <cellStyle name="Normal 2 26 2 6" xfId="1094"/>
    <cellStyle name="Normal 2 26 2 7" xfId="1095"/>
    <cellStyle name="Normal 2 26 3" xfId="1096"/>
    <cellStyle name="Normal 2 26 4" xfId="1097"/>
    <cellStyle name="Normal 2 26 5" xfId="1098"/>
    <cellStyle name="Normal 2 26 6" xfId="1099"/>
    <cellStyle name="Normal 2 26 7" xfId="1100"/>
    <cellStyle name="Normal 2 26 8" xfId="1101"/>
    <cellStyle name="Normal 2 26 9" xfId="2447"/>
    <cellStyle name="Normal 2 27" xfId="1102"/>
    <cellStyle name="Normal 2 27 2" xfId="1103"/>
    <cellStyle name="Normal 2 27 2 2" xfId="1104"/>
    <cellStyle name="Normal 2 27 2 3" xfId="1105"/>
    <cellStyle name="Normal 2 27 2 4" xfId="1106"/>
    <cellStyle name="Normal 2 27 2 5" xfId="1107"/>
    <cellStyle name="Normal 2 27 2 6" xfId="1108"/>
    <cellStyle name="Normal 2 27 2 7" xfId="1109"/>
    <cellStyle name="Normal 2 27 3" xfId="1110"/>
    <cellStyle name="Normal 2 27 4" xfId="1111"/>
    <cellStyle name="Normal 2 27 5" xfId="1112"/>
    <cellStyle name="Normal 2 27 6" xfId="1113"/>
    <cellStyle name="Normal 2 27 7" xfId="1114"/>
    <cellStyle name="Normal 2 27 8" xfId="1115"/>
    <cellStyle name="Normal 2 27 9" xfId="2448"/>
    <cellStyle name="Normal 2 28" xfId="1116"/>
    <cellStyle name="Normal 2 28 2" xfId="1117"/>
    <cellStyle name="Normal 2 28 2 2" xfId="1118"/>
    <cellStyle name="Normal 2 28 2 3" xfId="1119"/>
    <cellStyle name="Normal 2 28 2 4" xfId="1120"/>
    <cellStyle name="Normal 2 28 2 5" xfId="1121"/>
    <cellStyle name="Normal 2 28 2 6" xfId="1122"/>
    <cellStyle name="Normal 2 28 2 7" xfId="1123"/>
    <cellStyle name="Normal 2 28 3" xfId="1124"/>
    <cellStyle name="Normal 2 28 4" xfId="1125"/>
    <cellStyle name="Normal 2 28 5" xfId="1126"/>
    <cellStyle name="Normal 2 28 6" xfId="1127"/>
    <cellStyle name="Normal 2 28 7" xfId="1128"/>
    <cellStyle name="Normal 2 28 8" xfId="1129"/>
    <cellStyle name="Normal 2 28 9" xfId="2449"/>
    <cellStyle name="Normal 2 29" xfId="1130"/>
    <cellStyle name="Normal 2 29 2" xfId="1131"/>
    <cellStyle name="Normal 2 29 2 2" xfId="1132"/>
    <cellStyle name="Normal 2 29 2 3" xfId="1133"/>
    <cellStyle name="Normal 2 29 2 4" xfId="1134"/>
    <cellStyle name="Normal 2 29 2 5" xfId="1135"/>
    <cellStyle name="Normal 2 29 2 6" xfId="1136"/>
    <cellStyle name="Normal 2 29 2 7" xfId="1137"/>
    <cellStyle name="Normal 2 29 3" xfId="1138"/>
    <cellStyle name="Normal 2 29 4" xfId="1139"/>
    <cellStyle name="Normal 2 29 5" xfId="1140"/>
    <cellStyle name="Normal 2 29 6" xfId="1141"/>
    <cellStyle name="Normal 2 29 7" xfId="1142"/>
    <cellStyle name="Normal 2 29 8" xfId="1143"/>
    <cellStyle name="Normal 2 29 9" xfId="2450"/>
    <cellStyle name="Normal 2 3" xfId="1144"/>
    <cellStyle name="Normal 2 3 2" xfId="1145"/>
    <cellStyle name="Normal 2 3 2 2" xfId="1146"/>
    <cellStyle name="Normal 2 3 2 3" xfId="1147"/>
    <cellStyle name="Normal 2 3 2 4" xfId="1148"/>
    <cellStyle name="Normal 2 3 2 5" xfId="1149"/>
    <cellStyle name="Normal 2 3 2 6" xfId="1150"/>
    <cellStyle name="Normal 2 3 2 7" xfId="1151"/>
    <cellStyle name="Normal 2 3 3" xfId="1152"/>
    <cellStyle name="Normal 2 3 4" xfId="1153"/>
    <cellStyle name="Normal 2 3 5" xfId="1154"/>
    <cellStyle name="Normal 2 3 6" xfId="1155"/>
    <cellStyle name="Normal 2 3 7" xfId="1156"/>
    <cellStyle name="Normal 2 3 8" xfId="1157"/>
    <cellStyle name="Normal 2 3 9" xfId="2451"/>
    <cellStyle name="Normal 2 30" xfId="1158"/>
    <cellStyle name="Normal 2 30 2" xfId="1159"/>
    <cellStyle name="Normal 2 30 2 2" xfId="1160"/>
    <cellStyle name="Normal 2 30 2 3" xfId="1161"/>
    <cellStyle name="Normal 2 30 2 4" xfId="1162"/>
    <cellStyle name="Normal 2 30 2 5" xfId="1163"/>
    <cellStyle name="Normal 2 30 2 6" xfId="1164"/>
    <cellStyle name="Normal 2 30 2 7" xfId="1165"/>
    <cellStyle name="Normal 2 30 3" xfId="1166"/>
    <cellStyle name="Normal 2 30 4" xfId="1167"/>
    <cellStyle name="Normal 2 30 5" xfId="1168"/>
    <cellStyle name="Normal 2 30 6" xfId="1169"/>
    <cellStyle name="Normal 2 30 7" xfId="1170"/>
    <cellStyle name="Normal 2 30 8" xfId="1171"/>
    <cellStyle name="Normal 2 30 9" xfId="2452"/>
    <cellStyle name="Normal 2 31" xfId="1172"/>
    <cellStyle name="Normal 2 31 2" xfId="1173"/>
    <cellStyle name="Normal 2 31 2 2" xfId="1174"/>
    <cellStyle name="Normal 2 31 2 3" xfId="1175"/>
    <cellStyle name="Normal 2 31 2 4" xfId="1176"/>
    <cellStyle name="Normal 2 31 2 5" xfId="1177"/>
    <cellStyle name="Normal 2 31 2 6" xfId="1178"/>
    <cellStyle name="Normal 2 31 2 7" xfId="1179"/>
    <cellStyle name="Normal 2 31 3" xfId="1180"/>
    <cellStyle name="Normal 2 31 4" xfId="1181"/>
    <cellStyle name="Normal 2 31 5" xfId="1182"/>
    <cellStyle name="Normal 2 31 6" xfId="1183"/>
    <cellStyle name="Normal 2 31 7" xfId="1184"/>
    <cellStyle name="Normal 2 31 8" xfId="1185"/>
    <cellStyle name="Normal 2 31 9" xfId="2453"/>
    <cellStyle name="Normal 2 32" xfId="1186"/>
    <cellStyle name="Normal 2 32 2" xfId="1187"/>
    <cellStyle name="Normal 2 32 2 2" xfId="1188"/>
    <cellStyle name="Normal 2 32 2 3" xfId="1189"/>
    <cellStyle name="Normal 2 32 2 4" xfId="1190"/>
    <cellStyle name="Normal 2 32 2 5" xfId="1191"/>
    <cellStyle name="Normal 2 32 2 6" xfId="1192"/>
    <cellStyle name="Normal 2 32 2 7" xfId="1193"/>
    <cellStyle name="Normal 2 32 3" xfId="1194"/>
    <cellStyle name="Normal 2 32 4" xfId="1195"/>
    <cellStyle name="Normal 2 32 5" xfId="1196"/>
    <cellStyle name="Normal 2 32 6" xfId="1197"/>
    <cellStyle name="Normal 2 32 7" xfId="1198"/>
    <cellStyle name="Normal 2 32 8" xfId="1199"/>
    <cellStyle name="Normal 2 32 9" xfId="2454"/>
    <cellStyle name="Normal 2 33" xfId="1200"/>
    <cellStyle name="Normal 2 33 2" xfId="1201"/>
    <cellStyle name="Normal 2 33 2 2" xfId="1202"/>
    <cellStyle name="Normal 2 33 2 3" xfId="1203"/>
    <cellStyle name="Normal 2 33 2 4" xfId="1204"/>
    <cellStyle name="Normal 2 33 2 5" xfId="1205"/>
    <cellStyle name="Normal 2 33 2 6" xfId="1206"/>
    <cellStyle name="Normal 2 33 2 7" xfId="1207"/>
    <cellStyle name="Normal 2 33 3" xfId="1208"/>
    <cellStyle name="Normal 2 33 4" xfId="1209"/>
    <cellStyle name="Normal 2 33 5" xfId="1210"/>
    <cellStyle name="Normal 2 33 6" xfId="1211"/>
    <cellStyle name="Normal 2 33 7" xfId="1212"/>
    <cellStyle name="Normal 2 33 8" xfId="1213"/>
    <cellStyle name="Normal 2 34" xfId="1214"/>
    <cellStyle name="Normal 2 34 2" xfId="1215"/>
    <cellStyle name="Normal 2 34 2 2" xfId="1216"/>
    <cellStyle name="Normal 2 34 2 3" xfId="1217"/>
    <cellStyle name="Normal 2 34 2 4" xfId="1218"/>
    <cellStyle name="Normal 2 34 2 5" xfId="1219"/>
    <cellStyle name="Normal 2 34 2 6" xfId="1220"/>
    <cellStyle name="Normal 2 34 2 7" xfId="1221"/>
    <cellStyle name="Normal 2 34 3" xfId="1222"/>
    <cellStyle name="Normal 2 34 4" xfId="1223"/>
    <cellStyle name="Normal 2 34 5" xfId="1224"/>
    <cellStyle name="Normal 2 34 6" xfId="1225"/>
    <cellStyle name="Normal 2 34 7" xfId="1226"/>
    <cellStyle name="Normal 2 34 8" xfId="1227"/>
    <cellStyle name="Normal 2 34 9" xfId="2455"/>
    <cellStyle name="Normal 2 35" xfId="1228"/>
    <cellStyle name="Normal 2 35 2" xfId="1229"/>
    <cellStyle name="Normal 2 35 2 2" xfId="1230"/>
    <cellStyle name="Normal 2 35 2 3" xfId="1231"/>
    <cellStyle name="Normal 2 35 2 4" xfId="1232"/>
    <cellStyle name="Normal 2 35 2 5" xfId="1233"/>
    <cellStyle name="Normal 2 35 2 6" xfId="1234"/>
    <cellStyle name="Normal 2 35 2 7" xfId="1235"/>
    <cellStyle name="Normal 2 35 3" xfId="1236"/>
    <cellStyle name="Normal 2 35 4" xfId="1237"/>
    <cellStyle name="Normal 2 35 5" xfId="1238"/>
    <cellStyle name="Normal 2 35 6" xfId="1239"/>
    <cellStyle name="Normal 2 35 7" xfId="1240"/>
    <cellStyle name="Normal 2 35 8" xfId="1241"/>
    <cellStyle name="Normal 2 35 9" xfId="2456"/>
    <cellStyle name="Normal 2 36" xfId="1242"/>
    <cellStyle name="Normal 2 36 2" xfId="1243"/>
    <cellStyle name="Normal 2 36 2 2" xfId="1244"/>
    <cellStyle name="Normal 2 36 2 3" xfId="1245"/>
    <cellStyle name="Normal 2 36 2 4" xfId="1246"/>
    <cellStyle name="Normal 2 36 2 5" xfId="1247"/>
    <cellStyle name="Normal 2 36 2 6" xfId="1248"/>
    <cellStyle name="Normal 2 36 2 7" xfId="1249"/>
    <cellStyle name="Normal 2 36 3" xfId="1250"/>
    <cellStyle name="Normal 2 36 4" xfId="1251"/>
    <cellStyle name="Normal 2 36 5" xfId="1252"/>
    <cellStyle name="Normal 2 36 6" xfId="1253"/>
    <cellStyle name="Normal 2 36 7" xfId="1254"/>
    <cellStyle name="Normal 2 36 8" xfId="1255"/>
    <cellStyle name="Normal 2 36 9" xfId="2457"/>
    <cellStyle name="Normal 2 37" xfId="1256"/>
    <cellStyle name="Normal 2 37 2" xfId="1257"/>
    <cellStyle name="Normal 2 37 2 2" xfId="1258"/>
    <cellStyle name="Normal 2 37 2 3" xfId="1259"/>
    <cellStyle name="Normal 2 37 2 4" xfId="1260"/>
    <cellStyle name="Normal 2 37 2 5" xfId="1261"/>
    <cellStyle name="Normal 2 37 2 6" xfId="1262"/>
    <cellStyle name="Normal 2 37 2 7" xfId="1263"/>
    <cellStyle name="Normal 2 37 3" xfId="1264"/>
    <cellStyle name="Normal 2 37 4" xfId="1265"/>
    <cellStyle name="Normal 2 37 5" xfId="1266"/>
    <cellStyle name="Normal 2 37 6" xfId="1267"/>
    <cellStyle name="Normal 2 37 7" xfId="1268"/>
    <cellStyle name="Normal 2 37 8" xfId="1269"/>
    <cellStyle name="Normal 2 37 9" xfId="2458"/>
    <cellStyle name="Normal 2 38" xfId="1270"/>
    <cellStyle name="Normal 2 38 2" xfId="1271"/>
    <cellStyle name="Normal 2 38 2 2" xfId="1272"/>
    <cellStyle name="Normal 2 38 2 3" xfId="1273"/>
    <cellStyle name="Normal 2 38 2 4" xfId="1274"/>
    <cellStyle name="Normal 2 38 2 5" xfId="1275"/>
    <cellStyle name="Normal 2 38 2 6" xfId="1276"/>
    <cellStyle name="Normal 2 38 2 7" xfId="1277"/>
    <cellStyle name="Normal 2 38 3" xfId="1278"/>
    <cellStyle name="Normal 2 38 4" xfId="1279"/>
    <cellStyle name="Normal 2 38 5" xfId="1280"/>
    <cellStyle name="Normal 2 38 6" xfId="1281"/>
    <cellStyle name="Normal 2 38 7" xfId="1282"/>
    <cellStyle name="Normal 2 38 8" xfId="1283"/>
    <cellStyle name="Normal 2 38 9" xfId="2459"/>
    <cellStyle name="Normal 2 39" xfId="2460"/>
    <cellStyle name="Normal 2 4" xfId="1284"/>
    <cellStyle name="Normal 2 4 2" xfId="1285"/>
    <cellStyle name="Normal 2 4 2 2" xfId="1286"/>
    <cellStyle name="Normal 2 4 2 3" xfId="1287"/>
    <cellStyle name="Normal 2 4 2 4" xfId="1288"/>
    <cellStyle name="Normal 2 4 2 5" xfId="1289"/>
    <cellStyle name="Normal 2 4 2 6" xfId="1290"/>
    <cellStyle name="Normal 2 4 2 7" xfId="1291"/>
    <cellStyle name="Normal 2 4 3" xfId="1292"/>
    <cellStyle name="Normal 2 4 4" xfId="1293"/>
    <cellStyle name="Normal 2 4 5" xfId="1294"/>
    <cellStyle name="Normal 2 4 6" xfId="1295"/>
    <cellStyle name="Normal 2 4 7" xfId="1296"/>
    <cellStyle name="Normal 2 4 8" xfId="1297"/>
    <cellStyle name="Normal 2 4 9" xfId="2461"/>
    <cellStyle name="Normal 2 40" xfId="2462"/>
    <cellStyle name="Normal 2 41" xfId="2463"/>
    <cellStyle name="Normal 2 42" xfId="2464"/>
    <cellStyle name="Normal 2 43" xfId="2465"/>
    <cellStyle name="Normal 2 5" xfId="1298"/>
    <cellStyle name="Normal 2 5 2" xfId="1299"/>
    <cellStyle name="Normal 2 5 2 2" xfId="1300"/>
    <cellStyle name="Normal 2 5 2 3" xfId="1301"/>
    <cellStyle name="Normal 2 5 2 4" xfId="1302"/>
    <cellStyle name="Normal 2 5 2 5" xfId="1303"/>
    <cellStyle name="Normal 2 5 2 6" xfId="1304"/>
    <cellStyle name="Normal 2 5 2 7" xfId="1305"/>
    <cellStyle name="Normal 2 5 3" xfId="1306"/>
    <cellStyle name="Normal 2 5 4" xfId="1307"/>
    <cellStyle name="Normal 2 5 5" xfId="1308"/>
    <cellStyle name="Normal 2 5 6" xfId="1309"/>
    <cellStyle name="Normal 2 5 7" xfId="1310"/>
    <cellStyle name="Normal 2 5 8" xfId="1311"/>
    <cellStyle name="Normal 2 6" xfId="1312"/>
    <cellStyle name="Normal 2 6 2" xfId="1313"/>
    <cellStyle name="Normal 2 6 2 2" xfId="1314"/>
    <cellStyle name="Normal 2 6 2 3" xfId="1315"/>
    <cellStyle name="Normal 2 6 2 4" xfId="1316"/>
    <cellStyle name="Normal 2 6 2 5" xfId="1317"/>
    <cellStyle name="Normal 2 6 2 6" xfId="1318"/>
    <cellStyle name="Normal 2 6 2 7" xfId="1319"/>
    <cellStyle name="Normal 2 6 3" xfId="1320"/>
    <cellStyle name="Normal 2 6 4" xfId="1321"/>
    <cellStyle name="Normal 2 6 5" xfId="1322"/>
    <cellStyle name="Normal 2 6 6" xfId="1323"/>
    <cellStyle name="Normal 2 6 7" xfId="1324"/>
    <cellStyle name="Normal 2 6 8" xfId="1325"/>
    <cellStyle name="Normal 2 6 9" xfId="2466"/>
    <cellStyle name="Normal 2 7" xfId="1326"/>
    <cellStyle name="Normal 2 7 2" xfId="1327"/>
    <cellStyle name="Normal 2 7 2 2" xfId="1328"/>
    <cellStyle name="Normal 2 7 2 3" xfId="1329"/>
    <cellStyle name="Normal 2 7 2 4" xfId="1330"/>
    <cellStyle name="Normal 2 7 2 5" xfId="1331"/>
    <cellStyle name="Normal 2 7 2 6" xfId="1332"/>
    <cellStyle name="Normal 2 7 2 7" xfId="1333"/>
    <cellStyle name="Normal 2 7 3" xfId="1334"/>
    <cellStyle name="Normal 2 7 4" xfId="1335"/>
    <cellStyle name="Normal 2 7 5" xfId="1336"/>
    <cellStyle name="Normal 2 7 6" xfId="1337"/>
    <cellStyle name="Normal 2 7 7" xfId="1338"/>
    <cellStyle name="Normal 2 7 8" xfId="1339"/>
    <cellStyle name="Normal 2 8" xfId="1340"/>
    <cellStyle name="Normal 2 8 2" xfId="1341"/>
    <cellStyle name="Normal 2 8 2 2" xfId="1342"/>
    <cellStyle name="Normal 2 8 2 3" xfId="1343"/>
    <cellStyle name="Normal 2 8 2 4" xfId="1344"/>
    <cellStyle name="Normal 2 8 2 5" xfId="1345"/>
    <cellStyle name="Normal 2 8 2 6" xfId="1346"/>
    <cellStyle name="Normal 2 8 2 7" xfId="1347"/>
    <cellStyle name="Normal 2 8 3" xfId="1348"/>
    <cellStyle name="Normal 2 8 4" xfId="1349"/>
    <cellStyle name="Normal 2 8 5" xfId="1350"/>
    <cellStyle name="Normal 2 8 6" xfId="1351"/>
    <cellStyle name="Normal 2 8 7" xfId="1352"/>
    <cellStyle name="Normal 2 8 8" xfId="1353"/>
    <cellStyle name="Normal 2 8 9" xfId="2467"/>
    <cellStyle name="Normal 2 9" xfId="1354"/>
    <cellStyle name="Normal 2 9 2" xfId="1355"/>
    <cellStyle name="Normal 2 9 2 2" xfId="1356"/>
    <cellStyle name="Normal 2 9 2 3" xfId="1357"/>
    <cellStyle name="Normal 2 9 2 4" xfId="1358"/>
    <cellStyle name="Normal 2 9 2 5" xfId="1359"/>
    <cellStyle name="Normal 2 9 2 6" xfId="1360"/>
    <cellStyle name="Normal 2 9 2 7" xfId="1361"/>
    <cellStyle name="Normal 2 9 3" xfId="1362"/>
    <cellStyle name="Normal 2 9 4" xfId="1363"/>
    <cellStyle name="Normal 2 9 5" xfId="1364"/>
    <cellStyle name="Normal 2 9 6" xfId="1365"/>
    <cellStyle name="Normal 2 9 7" xfId="1366"/>
    <cellStyle name="Normal 2 9 8" xfId="1367"/>
    <cellStyle name="Normal 2 91" xfId="2468"/>
    <cellStyle name="Normal 2_CONCEN INSTIT_BASE03_SERE_03-06 CN nva apert y comparat" xfId="1368"/>
    <cellStyle name="Normal 20" xfId="1369"/>
    <cellStyle name="Normal 20 2" xfId="1370"/>
    <cellStyle name="Normal 20 2 2" xfId="1371"/>
    <cellStyle name="Normal 20 2 3" xfId="1372"/>
    <cellStyle name="Normal 20 2 4" xfId="1373"/>
    <cellStyle name="Normal 20 2 5" xfId="1374"/>
    <cellStyle name="Normal 20 2 6" xfId="1375"/>
    <cellStyle name="Normal 20 2 7" xfId="1376"/>
    <cellStyle name="Normal 21" xfId="1377"/>
    <cellStyle name="Normal 21 2" xfId="1378"/>
    <cellStyle name="Normal 21 2 2" xfId="1379"/>
    <cellStyle name="Normal 21 2 3" xfId="1380"/>
    <cellStyle name="Normal 21 2 4" xfId="1381"/>
    <cellStyle name="Normal 21 2 5" xfId="1382"/>
    <cellStyle name="Normal 21 2 6" xfId="1383"/>
    <cellStyle name="Normal 21 2 7" xfId="1384"/>
    <cellStyle name="Normal 22" xfId="1385"/>
    <cellStyle name="Normal 22 2" xfId="1386"/>
    <cellStyle name="Normal 22 2 2" xfId="1387"/>
    <cellStyle name="Normal 22 2 3" xfId="1388"/>
    <cellStyle name="Normal 22 2 4" xfId="1389"/>
    <cellStyle name="Normal 22 2 5" xfId="1390"/>
    <cellStyle name="Normal 22 2 6" xfId="1391"/>
    <cellStyle name="Normal 22 2 7" xfId="1392"/>
    <cellStyle name="Normal 22 3" xfId="1393"/>
    <cellStyle name="Normal 22 4" xfId="1394"/>
    <cellStyle name="Normal 22 5" xfId="1395"/>
    <cellStyle name="Normal 22 6" xfId="1396"/>
    <cellStyle name="Normal 22 7" xfId="1397"/>
    <cellStyle name="Normal 22 8" xfId="1398"/>
    <cellStyle name="Normal 23" xfId="1399"/>
    <cellStyle name="Normal 24" xfId="1400"/>
    <cellStyle name="Normal 24 2" xfId="1401"/>
    <cellStyle name="Normal 24 2 2" xfId="1402"/>
    <cellStyle name="Normal 24 2 3" xfId="1403"/>
    <cellStyle name="Normal 24 2 4" xfId="1404"/>
    <cellStyle name="Normal 24 2 5" xfId="1405"/>
    <cellStyle name="Normal 24 2 6" xfId="1406"/>
    <cellStyle name="Normal 24 2 7" xfId="1407"/>
    <cellStyle name="Normal 24 3" xfId="1408"/>
    <cellStyle name="Normal 24 4" xfId="1409"/>
    <cellStyle name="Normal 24 5" xfId="1410"/>
    <cellStyle name="Normal 24 6" xfId="1411"/>
    <cellStyle name="Normal 24 7" xfId="1412"/>
    <cellStyle name="Normal 24 8" xfId="1413"/>
    <cellStyle name="Normal 25" xfId="1414"/>
    <cellStyle name="Normal 25 2" xfId="1415"/>
    <cellStyle name="Normal 25 2 2" xfId="1416"/>
    <cellStyle name="Normal 25 2 3" xfId="1417"/>
    <cellStyle name="Normal 25 2 4" xfId="1418"/>
    <cellStyle name="Normal 25 2 5" xfId="1419"/>
    <cellStyle name="Normal 25 2 6" xfId="1420"/>
    <cellStyle name="Normal 25 2 7" xfId="1421"/>
    <cellStyle name="Normal 25 3" xfId="1422"/>
    <cellStyle name="Normal 25 4" xfId="1423"/>
    <cellStyle name="Normal 25 5" xfId="1424"/>
    <cellStyle name="Normal 25 6" xfId="1425"/>
    <cellStyle name="Normal 25 7" xfId="1426"/>
    <cellStyle name="Normal 25 8" xfId="1427"/>
    <cellStyle name="Normal 26" xfId="1428"/>
    <cellStyle name="Normal 26 2" xfId="1429"/>
    <cellStyle name="Normal 26 2 2" xfId="1430"/>
    <cellStyle name="Normal 26 2 3" xfId="1431"/>
    <cellStyle name="Normal 26 2 4" xfId="1432"/>
    <cellStyle name="Normal 26 2 5" xfId="1433"/>
    <cellStyle name="Normal 26 2 6" xfId="1434"/>
    <cellStyle name="Normal 26 2 7" xfId="1435"/>
    <cellStyle name="Normal 26 3" xfId="1436"/>
    <cellStyle name="Normal 26 4" xfId="1437"/>
    <cellStyle name="Normal 26 5" xfId="1438"/>
    <cellStyle name="Normal 26 6" xfId="1439"/>
    <cellStyle name="Normal 26 7" xfId="1440"/>
    <cellStyle name="Normal 26 8" xfId="1441"/>
    <cellStyle name="Normal 27" xfId="1442"/>
    <cellStyle name="Normal 27 2" xfId="1443"/>
    <cellStyle name="Normal 27 2 2" xfId="1444"/>
    <cellStyle name="Normal 27 2 3" xfId="1445"/>
    <cellStyle name="Normal 27 2 4" xfId="1446"/>
    <cellStyle name="Normal 27 2 5" xfId="1447"/>
    <cellStyle name="Normal 27 2 6" xfId="1448"/>
    <cellStyle name="Normal 27 2 7" xfId="1449"/>
    <cellStyle name="Normal 27 3" xfId="1450"/>
    <cellStyle name="Normal 27 4" xfId="1451"/>
    <cellStyle name="Normal 27 5" xfId="1452"/>
    <cellStyle name="Normal 27 6" xfId="1453"/>
    <cellStyle name="Normal 27 7" xfId="1454"/>
    <cellStyle name="Normal 27 8" xfId="1455"/>
    <cellStyle name="Normal 28" xfId="1456"/>
    <cellStyle name="Normal 28 2" xfId="1457"/>
    <cellStyle name="Normal 28 2 2" xfId="1458"/>
    <cellStyle name="Normal 28 2 3" xfId="1459"/>
    <cellStyle name="Normal 28 2 4" xfId="1460"/>
    <cellStyle name="Normal 28 2 5" xfId="1461"/>
    <cellStyle name="Normal 28 2 6" xfId="1462"/>
    <cellStyle name="Normal 28 2 7" xfId="1463"/>
    <cellStyle name="Normal 28 3" xfId="1464"/>
    <cellStyle name="Normal 28 4" xfId="1465"/>
    <cellStyle name="Normal 28 5" xfId="1466"/>
    <cellStyle name="Normal 28 6" xfId="1467"/>
    <cellStyle name="Normal 28 7" xfId="1468"/>
    <cellStyle name="Normal 28 8" xfId="1469"/>
    <cellStyle name="Normal 29" xfId="1470"/>
    <cellStyle name="Normal 29 2" xfId="1471"/>
    <cellStyle name="Normal 29 2 2" xfId="1472"/>
    <cellStyle name="Normal 29 2 3" xfId="1473"/>
    <cellStyle name="Normal 29 2 4" xfId="1474"/>
    <cellStyle name="Normal 29 2 5" xfId="1475"/>
    <cellStyle name="Normal 29 2 6" xfId="1476"/>
    <cellStyle name="Normal 29 2 7" xfId="1477"/>
    <cellStyle name="Normal 29 3" xfId="1478"/>
    <cellStyle name="Normal 29 4" xfId="1479"/>
    <cellStyle name="Normal 29 5" xfId="1480"/>
    <cellStyle name="Normal 29 6" xfId="1481"/>
    <cellStyle name="Normal 29 7" xfId="1482"/>
    <cellStyle name="Normal 29 8" xfId="1483"/>
    <cellStyle name="Normal 3" xfId="29"/>
    <cellStyle name="Normal 3 10" xfId="1484"/>
    <cellStyle name="Normal 3 2" xfId="1485"/>
    <cellStyle name="Normal 3 2 2" xfId="1486"/>
    <cellStyle name="Normal 3 2 2 2" xfId="2384"/>
    <cellStyle name="Normal 3 2 2 3" xfId="2385"/>
    <cellStyle name="Normal 3 2 2 4" xfId="2386"/>
    <cellStyle name="Normal 3 2 2 5" xfId="2387"/>
    <cellStyle name="Normal 3 2 2 6" xfId="2388"/>
    <cellStyle name="Normal 3 2 2 7" xfId="2389"/>
    <cellStyle name="Normal 3 2 3" xfId="1487"/>
    <cellStyle name="Normal 3 2 4" xfId="1488"/>
    <cellStyle name="Normal 3 2 5" xfId="1489"/>
    <cellStyle name="Normal 3 2 6" xfId="1490"/>
    <cellStyle name="Normal 3 2 7" xfId="1491"/>
    <cellStyle name="Normal 3 3" xfId="1492"/>
    <cellStyle name="Normal 3 4" xfId="1493"/>
    <cellStyle name="Normal 3 5" xfId="1494"/>
    <cellStyle name="Normal 3 6" xfId="1495"/>
    <cellStyle name="Normal 3 7" xfId="1496"/>
    <cellStyle name="Normal 3 8" xfId="1497"/>
    <cellStyle name="Normal 3 9" xfId="2390"/>
    <cellStyle name="Normal 3_1 Gobierno General cedulas Activos Financieros" xfId="1498"/>
    <cellStyle name="Normal 30" xfId="1499"/>
    <cellStyle name="Normal 30 2" xfId="1500"/>
    <cellStyle name="Normal 30 2 2" xfId="1501"/>
    <cellStyle name="Normal 30 2 3" xfId="1502"/>
    <cellStyle name="Normal 30 2 4" xfId="1503"/>
    <cellStyle name="Normal 30 2 5" xfId="1504"/>
    <cellStyle name="Normal 30 2 6" xfId="1505"/>
    <cellStyle name="Normal 30 2 7" xfId="1506"/>
    <cellStyle name="Normal 30 3" xfId="1507"/>
    <cellStyle name="Normal 30 4" xfId="1508"/>
    <cellStyle name="Normal 30 5" xfId="1509"/>
    <cellStyle name="Normal 30 6" xfId="1510"/>
    <cellStyle name="Normal 30 7" xfId="1511"/>
    <cellStyle name="Normal 30 8" xfId="1512"/>
    <cellStyle name="Normal 31" xfId="1513"/>
    <cellStyle name="Normal 31 2" xfId="1514"/>
    <cellStyle name="Normal 31 2 2" xfId="1515"/>
    <cellStyle name="Normal 31 2 3" xfId="1516"/>
    <cellStyle name="Normal 31 2 4" xfId="1517"/>
    <cellStyle name="Normal 31 2 5" xfId="1518"/>
    <cellStyle name="Normal 31 2 6" xfId="1519"/>
    <cellStyle name="Normal 31 2 7" xfId="1520"/>
    <cellStyle name="Normal 31 3" xfId="1521"/>
    <cellStyle name="Normal 31 4" xfId="1522"/>
    <cellStyle name="Normal 31 5" xfId="1523"/>
    <cellStyle name="Normal 31 6" xfId="1524"/>
    <cellStyle name="Normal 31 7" xfId="1525"/>
    <cellStyle name="Normal 31 8" xfId="1526"/>
    <cellStyle name="Normal 32" xfId="1527"/>
    <cellStyle name="Normal 32 2" xfId="1528"/>
    <cellStyle name="Normal 32 2 2" xfId="1529"/>
    <cellStyle name="Normal 32 2 3" xfId="1530"/>
    <cellStyle name="Normal 32 2 4" xfId="1531"/>
    <cellStyle name="Normal 32 2 5" xfId="1532"/>
    <cellStyle name="Normal 32 2 6" xfId="1533"/>
    <cellStyle name="Normal 32 2 7" xfId="1534"/>
    <cellStyle name="Normal 32 3" xfId="1535"/>
    <cellStyle name="Normal 32 4" xfId="1536"/>
    <cellStyle name="Normal 32 5" xfId="1537"/>
    <cellStyle name="Normal 32 6" xfId="1538"/>
    <cellStyle name="Normal 32 7" xfId="1539"/>
    <cellStyle name="Normal 32 8" xfId="1540"/>
    <cellStyle name="Normal 33" xfId="1541"/>
    <cellStyle name="Normal 33 2" xfId="1542"/>
    <cellStyle name="Normal 33 2 2" xfId="1543"/>
    <cellStyle name="Normal 33 2 3" xfId="1544"/>
    <cellStyle name="Normal 33 2 4" xfId="1545"/>
    <cellStyle name="Normal 33 2 5" xfId="1546"/>
    <cellStyle name="Normal 33 2 6" xfId="1547"/>
    <cellStyle name="Normal 33 2 7" xfId="1548"/>
    <cellStyle name="Normal 33 3" xfId="1549"/>
    <cellStyle name="Normal 33 4" xfId="1550"/>
    <cellStyle name="Normal 33 5" xfId="1551"/>
    <cellStyle name="Normal 33 6" xfId="1552"/>
    <cellStyle name="Normal 33 7" xfId="1553"/>
    <cellStyle name="Normal 33 8" xfId="1554"/>
    <cellStyle name="Normal 34" xfId="1555"/>
    <cellStyle name="Normal 34 2" xfId="1556"/>
    <cellStyle name="Normal 34 2 2" xfId="1557"/>
    <cellStyle name="Normal 34 2 3" xfId="1558"/>
    <cellStyle name="Normal 34 2 4" xfId="1559"/>
    <cellStyle name="Normal 34 2 5" xfId="1560"/>
    <cellStyle name="Normal 34 2 6" xfId="1561"/>
    <cellStyle name="Normal 34 2 7" xfId="1562"/>
    <cellStyle name="Normal 34 3" xfId="1563"/>
    <cellStyle name="Normal 34 4" xfId="1564"/>
    <cellStyle name="Normal 34 5" xfId="1565"/>
    <cellStyle name="Normal 34 6" xfId="1566"/>
    <cellStyle name="Normal 34 7" xfId="1567"/>
    <cellStyle name="Normal 34 8" xfId="1568"/>
    <cellStyle name="Normal 35" xfId="1569"/>
    <cellStyle name="Normal 35 2" xfId="1570"/>
    <cellStyle name="Normal 35 2 2" xfId="1571"/>
    <cellStyle name="Normal 35 2 3" xfId="1572"/>
    <cellStyle name="Normal 35 2 4" xfId="1573"/>
    <cellStyle name="Normal 35 2 5" xfId="1574"/>
    <cellStyle name="Normal 35 2 6" xfId="1575"/>
    <cellStyle name="Normal 35 2 7" xfId="1576"/>
    <cellStyle name="Normal 35 3" xfId="1577"/>
    <cellStyle name="Normal 35 4" xfId="1578"/>
    <cellStyle name="Normal 35 5" xfId="1579"/>
    <cellStyle name="Normal 35 6" xfId="1580"/>
    <cellStyle name="Normal 35 7" xfId="1581"/>
    <cellStyle name="Normal 35 8" xfId="1582"/>
    <cellStyle name="Normal 36" xfId="1583"/>
    <cellStyle name="Normal 36 2" xfId="1584"/>
    <cellStyle name="Normal 36 2 2" xfId="1585"/>
    <cellStyle name="Normal 36 2 3" xfId="1586"/>
    <cellStyle name="Normal 36 2 4" xfId="1587"/>
    <cellStyle name="Normal 36 2 5" xfId="1588"/>
    <cellStyle name="Normal 36 2 6" xfId="1589"/>
    <cellStyle name="Normal 36 2 7" xfId="1590"/>
    <cellStyle name="Normal 36 3" xfId="1591"/>
    <cellStyle name="Normal 36 4" xfId="1592"/>
    <cellStyle name="Normal 36 5" xfId="1593"/>
    <cellStyle name="Normal 36 6" xfId="1594"/>
    <cellStyle name="Normal 36 7" xfId="1595"/>
    <cellStyle name="Normal 36 8" xfId="1596"/>
    <cellStyle name="Normal 37" xfId="1597"/>
    <cellStyle name="Normal 37 2" xfId="1598"/>
    <cellStyle name="Normal 37 2 2" xfId="1599"/>
    <cellStyle name="Normal 37 2 3" xfId="1600"/>
    <cellStyle name="Normal 37 2 4" xfId="1601"/>
    <cellStyle name="Normal 37 2 5" xfId="1602"/>
    <cellStyle name="Normal 37 2 6" xfId="1603"/>
    <cellStyle name="Normal 37 2 7" xfId="1604"/>
    <cellStyle name="Normal 38" xfId="1605"/>
    <cellStyle name="Normal 38 2" xfId="1606"/>
    <cellStyle name="Normal 38 2 2" xfId="1607"/>
    <cellStyle name="Normal 38 2 3" xfId="1608"/>
    <cellStyle name="Normal 38 2 4" xfId="1609"/>
    <cellStyle name="Normal 38 2 5" xfId="1610"/>
    <cellStyle name="Normal 38 2 6" xfId="1611"/>
    <cellStyle name="Normal 38 2 7" xfId="1612"/>
    <cellStyle name="Normal 39" xfId="1613"/>
    <cellStyle name="Normal 39 2" xfId="1614"/>
    <cellStyle name="Normal 39 2 2" xfId="1615"/>
    <cellStyle name="Normal 39 2 3" xfId="1616"/>
    <cellStyle name="Normal 39 2 4" xfId="1617"/>
    <cellStyle name="Normal 39 2 5" xfId="1618"/>
    <cellStyle name="Normal 39 2 6" xfId="1619"/>
    <cellStyle name="Normal 39 2 7" xfId="1620"/>
    <cellStyle name="Normal 4" xfId="30"/>
    <cellStyle name="Normal 4 2" xfId="1622"/>
    <cellStyle name="Normal 4 2 2" xfId="2408"/>
    <cellStyle name="Normal 4 3" xfId="2391"/>
    <cellStyle name="Normal 4 3 2" xfId="2434"/>
    <cellStyle name="Normal 4 4" xfId="2392"/>
    <cellStyle name="Normal 4 5" xfId="2393"/>
    <cellStyle name="Normal 4 6" xfId="2394"/>
    <cellStyle name="Normal 4 7" xfId="2395"/>
    <cellStyle name="Normal 4 8" xfId="2396"/>
    <cellStyle name="Normal 4 9" xfId="1621"/>
    <cellStyle name="Normal 40" xfId="1623"/>
    <cellStyle name="Normal 40 2" xfId="1624"/>
    <cellStyle name="Normal 40 2 2" xfId="1625"/>
    <cellStyle name="Normal 40 2 3" xfId="1626"/>
    <cellStyle name="Normal 40 2 4" xfId="1627"/>
    <cellStyle name="Normal 40 2 5" xfId="1628"/>
    <cellStyle name="Normal 40 2 6" xfId="1629"/>
    <cellStyle name="Normal 40 2 7" xfId="1630"/>
    <cellStyle name="Normal 41" xfId="2374"/>
    <cellStyle name="Normal 42" xfId="2405"/>
    <cellStyle name="Normal 43" xfId="2470"/>
    <cellStyle name="Normal 44" xfId="2479"/>
    <cellStyle name="Normal 45" xfId="2406"/>
    <cellStyle name="Normal 46" xfId="2475"/>
    <cellStyle name="Normal 47" xfId="2476"/>
    <cellStyle name="Normal 48" xfId="2474"/>
    <cellStyle name="Normal 49" xfId="2477"/>
    <cellStyle name="Normal 5" xfId="1631"/>
    <cellStyle name="Normal 5 10" xfId="2527"/>
    <cellStyle name="Normal 5 2" xfId="1632"/>
    <cellStyle name="Normal 5 2 2" xfId="1633"/>
    <cellStyle name="Normal 5 2 3" xfId="1634"/>
    <cellStyle name="Normal 5 2 4" xfId="1635"/>
    <cellStyle name="Normal 5 2 5" xfId="1636"/>
    <cellStyle name="Normal 5 2 6" xfId="1637"/>
    <cellStyle name="Normal 5 2 7" xfId="1638"/>
    <cellStyle name="Normal 5 3" xfId="1639"/>
    <cellStyle name="Normal 5 4" xfId="1640"/>
    <cellStyle name="Normal 5 5" xfId="1641"/>
    <cellStyle name="Normal 5 6" xfId="1642"/>
    <cellStyle name="Normal 5 7" xfId="1643"/>
    <cellStyle name="Normal 5 8" xfId="1644"/>
    <cellStyle name="Normal 5 9" xfId="2432"/>
    <cellStyle name="Normal 50" xfId="2473"/>
    <cellStyle name="Normal 51" xfId="2478"/>
    <cellStyle name="Normal 52" xfId="2472"/>
    <cellStyle name="Normal 53" xfId="2480"/>
    <cellStyle name="Normal 54" xfId="2524"/>
    <cellStyle name="Normal 55" xfId="2530"/>
    <cellStyle name="Normal 56" xfId="2532"/>
    <cellStyle name="Normal 6" xfId="34"/>
    <cellStyle name="Normal 6 2" xfId="1645"/>
    <cellStyle name="Normal 6 2 2" xfId="1646"/>
    <cellStyle name="Normal 6 2 3" xfId="1647"/>
    <cellStyle name="Normal 6 2 4" xfId="1648"/>
    <cellStyle name="Normal 6 2 5" xfId="1649"/>
    <cellStyle name="Normal 6 2 6" xfId="1650"/>
    <cellStyle name="Normal 6 2 7" xfId="1651"/>
    <cellStyle name="Normal 6 2 8" xfId="2433"/>
    <cellStyle name="Normal 6 3" xfId="2407"/>
    <cellStyle name="Normal 7" xfId="37"/>
    <cellStyle name="Normal 7 2" xfId="1652"/>
    <cellStyle name="Normal 7 2 2" xfId="1653"/>
    <cellStyle name="Normal 7 2 3" xfId="1654"/>
    <cellStyle name="Normal 7 2 4" xfId="1655"/>
    <cellStyle name="Normal 7 2 5" xfId="1656"/>
    <cellStyle name="Normal 7 2 6" xfId="1657"/>
    <cellStyle name="Normal 7 2 7" xfId="1658"/>
    <cellStyle name="Normal 79" xfId="2469"/>
    <cellStyle name="Normal 8" xfId="1659"/>
    <cellStyle name="Normal 8 2" xfId="1660"/>
    <cellStyle name="Normal 8 2 2" xfId="1661"/>
    <cellStyle name="Normal 8 2 3" xfId="1662"/>
    <cellStyle name="Normal 8 2 4" xfId="1663"/>
    <cellStyle name="Normal 8 2 5" xfId="1664"/>
    <cellStyle name="Normal 8 2 6" xfId="1665"/>
    <cellStyle name="Normal 8 2 7" xfId="1666"/>
    <cellStyle name="Normal 8 3" xfId="2471"/>
    <cellStyle name="Normal 9" xfId="1667"/>
    <cellStyle name="Normal 9 2" xfId="1668"/>
    <cellStyle name="Normal 9 2 2" xfId="1669"/>
    <cellStyle name="Normal 9 2 3" xfId="1670"/>
    <cellStyle name="Normal 9 2 4" xfId="1671"/>
    <cellStyle name="Normal 9 2 5" xfId="1672"/>
    <cellStyle name="Normal 9 2 6" xfId="1673"/>
    <cellStyle name="Normal 9 2 7" xfId="1674"/>
    <cellStyle name="Normal 9 3" xfId="2397"/>
    <cellStyle name="Normal 9 4" xfId="2398"/>
    <cellStyle name="Normal 9 5" xfId="2399"/>
    <cellStyle name="Normal 9 6" xfId="2400"/>
    <cellStyle name="Normal 9 7" xfId="2401"/>
    <cellStyle name="Normal 9 8" xfId="2402"/>
    <cellStyle name="Normal 9 8 2" xfId="2403"/>
    <cellStyle name="Normal 9 9 2" xfId="2404"/>
    <cellStyle name="Normal_Hoja1" xfId="1"/>
    <cellStyle name="Notas" xfId="2495" builtinId="10" customBuiltin="1"/>
    <cellStyle name="Num. cuadro" xfId="1675"/>
    <cellStyle name="Numero" xfId="1676"/>
    <cellStyle name="Numerod" xfId="1677"/>
    <cellStyle name="Percent" xfId="1678"/>
    <cellStyle name="Pie" xfId="1679"/>
    <cellStyle name="Porcentaje 2" xfId="2529"/>
    <cellStyle name="Porcentual 10" xfId="1680"/>
    <cellStyle name="Porcentual 10 2" xfId="1681"/>
    <cellStyle name="Porcentual 10 2 2" xfId="1682"/>
    <cellStyle name="Porcentual 10 2 3" xfId="1683"/>
    <cellStyle name="Porcentual 10 2 4" xfId="1684"/>
    <cellStyle name="Porcentual 10 2 5" xfId="1685"/>
    <cellStyle name="Porcentual 10 2 6" xfId="1686"/>
    <cellStyle name="Porcentual 10 2 7" xfId="1687"/>
    <cellStyle name="Porcentual 10 3" xfId="1688"/>
    <cellStyle name="Porcentual 10 4" xfId="1689"/>
    <cellStyle name="Porcentual 10 5" xfId="1690"/>
    <cellStyle name="Porcentual 10 6" xfId="1691"/>
    <cellStyle name="Porcentual 10 7" xfId="1692"/>
    <cellStyle name="Porcentual 10 8" xfId="1693"/>
    <cellStyle name="Porcentual 11" xfId="1694"/>
    <cellStyle name="Porcentual 11 2" xfId="1695"/>
    <cellStyle name="Porcentual 11 2 2" xfId="1696"/>
    <cellStyle name="Porcentual 11 2 3" xfId="1697"/>
    <cellStyle name="Porcentual 11 2 4" xfId="1698"/>
    <cellStyle name="Porcentual 11 2 5" xfId="1699"/>
    <cellStyle name="Porcentual 11 2 6" xfId="1700"/>
    <cellStyle name="Porcentual 11 2 7" xfId="1701"/>
    <cellStyle name="Porcentual 11 3" xfId="1702"/>
    <cellStyle name="Porcentual 11 4" xfId="1703"/>
    <cellStyle name="Porcentual 11 5" xfId="1704"/>
    <cellStyle name="Porcentual 11 6" xfId="1705"/>
    <cellStyle name="Porcentual 11 7" xfId="1706"/>
    <cellStyle name="Porcentual 11 8" xfId="1707"/>
    <cellStyle name="Porcentual 12" xfId="1708"/>
    <cellStyle name="Porcentual 12 2" xfId="1709"/>
    <cellStyle name="Porcentual 12 2 2" xfId="1710"/>
    <cellStyle name="Porcentual 12 2 3" xfId="1711"/>
    <cellStyle name="Porcentual 12 2 4" xfId="1712"/>
    <cellStyle name="Porcentual 12 2 5" xfId="1713"/>
    <cellStyle name="Porcentual 12 2 6" xfId="1714"/>
    <cellStyle name="Porcentual 12 2 7" xfId="1715"/>
    <cellStyle name="Porcentual 12 3" xfId="1716"/>
    <cellStyle name="Porcentual 12 4" xfId="1717"/>
    <cellStyle name="Porcentual 12 5" xfId="1718"/>
    <cellStyle name="Porcentual 12 6" xfId="1719"/>
    <cellStyle name="Porcentual 12 7" xfId="1720"/>
    <cellStyle name="Porcentual 12 8" xfId="1721"/>
    <cellStyle name="Porcentual 13" xfId="1722"/>
    <cellStyle name="Porcentual 13 2" xfId="1723"/>
    <cellStyle name="Porcentual 13 2 2" xfId="1724"/>
    <cellStyle name="Porcentual 13 2 3" xfId="1725"/>
    <cellStyle name="Porcentual 13 2 4" xfId="1726"/>
    <cellStyle name="Porcentual 13 2 5" xfId="1727"/>
    <cellStyle name="Porcentual 13 2 6" xfId="1728"/>
    <cellStyle name="Porcentual 13 2 7" xfId="1729"/>
    <cellStyle name="Porcentual 13 3" xfId="1730"/>
    <cellStyle name="Porcentual 13 4" xfId="1731"/>
    <cellStyle name="Porcentual 13 5" xfId="1732"/>
    <cellStyle name="Porcentual 13 6" xfId="1733"/>
    <cellStyle name="Porcentual 13 7" xfId="1734"/>
    <cellStyle name="Porcentual 13 8" xfId="1735"/>
    <cellStyle name="Porcentual 14" xfId="1736"/>
    <cellStyle name="Porcentual 14 2" xfId="1737"/>
    <cellStyle name="Porcentual 14 2 2" xfId="1738"/>
    <cellStyle name="Porcentual 14 2 3" xfId="1739"/>
    <cellStyle name="Porcentual 14 2 4" xfId="1740"/>
    <cellStyle name="Porcentual 14 2 5" xfId="1741"/>
    <cellStyle name="Porcentual 14 2 6" xfId="1742"/>
    <cellStyle name="Porcentual 14 2 7" xfId="1743"/>
    <cellStyle name="Porcentual 14 3" xfId="1744"/>
    <cellStyle name="Porcentual 14 4" xfId="1745"/>
    <cellStyle name="Porcentual 14 5" xfId="1746"/>
    <cellStyle name="Porcentual 14 6" xfId="1747"/>
    <cellStyle name="Porcentual 14 7" xfId="1748"/>
    <cellStyle name="Porcentual 14 8" xfId="1749"/>
    <cellStyle name="Porcentual 2" xfId="1750"/>
    <cellStyle name="Porcentual 2 10" xfId="1751"/>
    <cellStyle name="Porcentual 2 10 2" xfId="1752"/>
    <cellStyle name="Porcentual 2 10 2 2" xfId="1753"/>
    <cellStyle name="Porcentual 2 10 2 3" xfId="1754"/>
    <cellStyle name="Porcentual 2 10 2 4" xfId="1755"/>
    <cellStyle name="Porcentual 2 10 2 5" xfId="1756"/>
    <cellStyle name="Porcentual 2 10 2 6" xfId="1757"/>
    <cellStyle name="Porcentual 2 10 2 7" xfId="1758"/>
    <cellStyle name="Porcentual 2 10 3" xfId="1759"/>
    <cellStyle name="Porcentual 2 10 4" xfId="1760"/>
    <cellStyle name="Porcentual 2 10 5" xfId="1761"/>
    <cellStyle name="Porcentual 2 10 6" xfId="1762"/>
    <cellStyle name="Porcentual 2 10 7" xfId="1763"/>
    <cellStyle name="Porcentual 2 10 8" xfId="1764"/>
    <cellStyle name="Porcentual 2 11" xfId="1765"/>
    <cellStyle name="Porcentual 2 11 2" xfId="1766"/>
    <cellStyle name="Porcentual 2 11 2 2" xfId="1767"/>
    <cellStyle name="Porcentual 2 11 2 3" xfId="1768"/>
    <cellStyle name="Porcentual 2 11 2 4" xfId="1769"/>
    <cellStyle name="Porcentual 2 11 2 5" xfId="1770"/>
    <cellStyle name="Porcentual 2 11 2 6" xfId="1771"/>
    <cellStyle name="Porcentual 2 11 2 7" xfId="1772"/>
    <cellStyle name="Porcentual 2 11 3" xfId="1773"/>
    <cellStyle name="Porcentual 2 11 4" xfId="1774"/>
    <cellStyle name="Porcentual 2 11 5" xfId="1775"/>
    <cellStyle name="Porcentual 2 11 6" xfId="1776"/>
    <cellStyle name="Porcentual 2 11 7" xfId="1777"/>
    <cellStyle name="Porcentual 2 11 8" xfId="1778"/>
    <cellStyle name="Porcentual 2 12" xfId="1779"/>
    <cellStyle name="Porcentual 2 12 2" xfId="1780"/>
    <cellStyle name="Porcentual 2 12 2 2" xfId="1781"/>
    <cellStyle name="Porcentual 2 12 2 3" xfId="1782"/>
    <cellStyle name="Porcentual 2 12 2 4" xfId="1783"/>
    <cellStyle name="Porcentual 2 12 2 5" xfId="1784"/>
    <cellStyle name="Porcentual 2 12 2 6" xfId="1785"/>
    <cellStyle name="Porcentual 2 12 2 7" xfId="1786"/>
    <cellStyle name="Porcentual 2 12 3" xfId="1787"/>
    <cellStyle name="Porcentual 2 12 4" xfId="1788"/>
    <cellStyle name="Porcentual 2 12 5" xfId="1789"/>
    <cellStyle name="Porcentual 2 12 6" xfId="1790"/>
    <cellStyle name="Porcentual 2 12 7" xfId="1791"/>
    <cellStyle name="Porcentual 2 12 8" xfId="1792"/>
    <cellStyle name="Porcentual 2 13" xfId="1793"/>
    <cellStyle name="Porcentual 2 13 2" xfId="1794"/>
    <cellStyle name="Porcentual 2 13 2 2" xfId="1795"/>
    <cellStyle name="Porcentual 2 13 2 3" xfId="1796"/>
    <cellStyle name="Porcentual 2 13 2 4" xfId="1797"/>
    <cellStyle name="Porcentual 2 13 2 5" xfId="1798"/>
    <cellStyle name="Porcentual 2 13 2 6" xfId="1799"/>
    <cellStyle name="Porcentual 2 13 2 7" xfId="1800"/>
    <cellStyle name="Porcentual 2 13 3" xfId="1801"/>
    <cellStyle name="Porcentual 2 13 4" xfId="1802"/>
    <cellStyle name="Porcentual 2 13 5" xfId="1803"/>
    <cellStyle name="Porcentual 2 13 6" xfId="1804"/>
    <cellStyle name="Porcentual 2 13 7" xfId="1805"/>
    <cellStyle name="Porcentual 2 13 8" xfId="1806"/>
    <cellStyle name="Porcentual 2 14" xfId="1807"/>
    <cellStyle name="Porcentual 2 14 2" xfId="1808"/>
    <cellStyle name="Porcentual 2 14 2 2" xfId="1809"/>
    <cellStyle name="Porcentual 2 14 2 3" xfId="1810"/>
    <cellStyle name="Porcentual 2 14 2 4" xfId="1811"/>
    <cellStyle name="Porcentual 2 14 2 5" xfId="1812"/>
    <cellStyle name="Porcentual 2 14 2 6" xfId="1813"/>
    <cellStyle name="Porcentual 2 14 2 7" xfId="1814"/>
    <cellStyle name="Porcentual 2 14 3" xfId="1815"/>
    <cellStyle name="Porcentual 2 14 4" xfId="1816"/>
    <cellStyle name="Porcentual 2 14 5" xfId="1817"/>
    <cellStyle name="Porcentual 2 14 6" xfId="1818"/>
    <cellStyle name="Porcentual 2 14 7" xfId="1819"/>
    <cellStyle name="Porcentual 2 14 8" xfId="1820"/>
    <cellStyle name="Porcentual 2 15" xfId="1821"/>
    <cellStyle name="Porcentual 2 15 2" xfId="1822"/>
    <cellStyle name="Porcentual 2 15 2 2" xfId="1823"/>
    <cellStyle name="Porcentual 2 15 2 3" xfId="1824"/>
    <cellStyle name="Porcentual 2 15 2 4" xfId="1825"/>
    <cellStyle name="Porcentual 2 15 2 5" xfId="1826"/>
    <cellStyle name="Porcentual 2 15 2 6" xfId="1827"/>
    <cellStyle name="Porcentual 2 15 2 7" xfId="1828"/>
    <cellStyle name="Porcentual 2 15 3" xfId="1829"/>
    <cellStyle name="Porcentual 2 15 4" xfId="1830"/>
    <cellStyle name="Porcentual 2 15 5" xfId="1831"/>
    <cellStyle name="Porcentual 2 15 6" xfId="1832"/>
    <cellStyle name="Porcentual 2 15 7" xfId="1833"/>
    <cellStyle name="Porcentual 2 15 8" xfId="1834"/>
    <cellStyle name="Porcentual 2 16" xfId="1835"/>
    <cellStyle name="Porcentual 2 16 2" xfId="1836"/>
    <cellStyle name="Porcentual 2 16 2 2" xfId="1837"/>
    <cellStyle name="Porcentual 2 16 2 3" xfId="1838"/>
    <cellStyle name="Porcentual 2 16 2 4" xfId="1839"/>
    <cellStyle name="Porcentual 2 16 2 5" xfId="1840"/>
    <cellStyle name="Porcentual 2 16 2 6" xfId="1841"/>
    <cellStyle name="Porcentual 2 16 2 7" xfId="1842"/>
    <cellStyle name="Porcentual 2 16 3" xfId="1843"/>
    <cellStyle name="Porcentual 2 16 4" xfId="1844"/>
    <cellStyle name="Porcentual 2 16 5" xfId="1845"/>
    <cellStyle name="Porcentual 2 16 6" xfId="1846"/>
    <cellStyle name="Porcentual 2 16 7" xfId="1847"/>
    <cellStyle name="Porcentual 2 16 8" xfId="1848"/>
    <cellStyle name="Porcentual 2 17" xfId="1849"/>
    <cellStyle name="Porcentual 2 17 2" xfId="1850"/>
    <cellStyle name="Porcentual 2 17 2 2" xfId="1851"/>
    <cellStyle name="Porcentual 2 17 2 3" xfId="1852"/>
    <cellStyle name="Porcentual 2 17 2 4" xfId="1853"/>
    <cellStyle name="Porcentual 2 17 2 5" xfId="1854"/>
    <cellStyle name="Porcentual 2 17 2 6" xfId="1855"/>
    <cellStyle name="Porcentual 2 17 2 7" xfId="1856"/>
    <cellStyle name="Porcentual 2 17 3" xfId="1857"/>
    <cellStyle name="Porcentual 2 17 4" xfId="1858"/>
    <cellStyle name="Porcentual 2 17 5" xfId="1859"/>
    <cellStyle name="Porcentual 2 17 6" xfId="1860"/>
    <cellStyle name="Porcentual 2 17 7" xfId="1861"/>
    <cellStyle name="Porcentual 2 17 8" xfId="1862"/>
    <cellStyle name="Porcentual 2 18" xfId="1863"/>
    <cellStyle name="Porcentual 2 18 2" xfId="1864"/>
    <cellStyle name="Porcentual 2 18 2 2" xfId="1865"/>
    <cellStyle name="Porcentual 2 18 2 3" xfId="1866"/>
    <cellStyle name="Porcentual 2 18 2 4" xfId="1867"/>
    <cellStyle name="Porcentual 2 18 2 5" xfId="1868"/>
    <cellStyle name="Porcentual 2 18 2 6" xfId="1869"/>
    <cellStyle name="Porcentual 2 18 2 7" xfId="1870"/>
    <cellStyle name="Porcentual 2 18 3" xfId="1871"/>
    <cellStyle name="Porcentual 2 18 4" xfId="1872"/>
    <cellStyle name="Porcentual 2 18 5" xfId="1873"/>
    <cellStyle name="Porcentual 2 18 6" xfId="1874"/>
    <cellStyle name="Porcentual 2 18 7" xfId="1875"/>
    <cellStyle name="Porcentual 2 18 8" xfId="1876"/>
    <cellStyle name="Porcentual 2 19" xfId="1877"/>
    <cellStyle name="Porcentual 2 19 2" xfId="1878"/>
    <cellStyle name="Porcentual 2 19 2 2" xfId="1879"/>
    <cellStyle name="Porcentual 2 19 2 3" xfId="1880"/>
    <cellStyle name="Porcentual 2 19 2 4" xfId="1881"/>
    <cellStyle name="Porcentual 2 19 2 5" xfId="1882"/>
    <cellStyle name="Porcentual 2 19 2 6" xfId="1883"/>
    <cellStyle name="Porcentual 2 19 2 7" xfId="1884"/>
    <cellStyle name="Porcentual 2 19 3" xfId="1885"/>
    <cellStyle name="Porcentual 2 19 4" xfId="1886"/>
    <cellStyle name="Porcentual 2 19 5" xfId="1887"/>
    <cellStyle name="Porcentual 2 19 6" xfId="1888"/>
    <cellStyle name="Porcentual 2 19 7" xfId="1889"/>
    <cellStyle name="Porcentual 2 19 8" xfId="1890"/>
    <cellStyle name="Porcentual 2 2" xfId="1891"/>
    <cellStyle name="Porcentual 2 2 2" xfId="1892"/>
    <cellStyle name="Porcentual 2 2 2 2" xfId="1893"/>
    <cellStyle name="Porcentual 2 2 2 3" xfId="1894"/>
    <cellStyle name="Porcentual 2 2 2 4" xfId="1895"/>
    <cellStyle name="Porcentual 2 2 2 5" xfId="1896"/>
    <cellStyle name="Porcentual 2 2 2 6" xfId="1897"/>
    <cellStyle name="Porcentual 2 2 2 7" xfId="1898"/>
    <cellStyle name="Porcentual 2 2 3" xfId="1899"/>
    <cellStyle name="Porcentual 2 2 4" xfId="1900"/>
    <cellStyle name="Porcentual 2 2 5" xfId="1901"/>
    <cellStyle name="Porcentual 2 2 6" xfId="1902"/>
    <cellStyle name="Porcentual 2 2 7" xfId="1903"/>
    <cellStyle name="Porcentual 2 2 8" xfId="1904"/>
    <cellStyle name="Porcentual 2 20" xfId="1905"/>
    <cellStyle name="Porcentual 2 20 2" xfId="1906"/>
    <cellStyle name="Porcentual 2 20 2 2" xfId="1907"/>
    <cellStyle name="Porcentual 2 20 2 3" xfId="1908"/>
    <cellStyle name="Porcentual 2 20 2 4" xfId="1909"/>
    <cellStyle name="Porcentual 2 20 2 5" xfId="1910"/>
    <cellStyle name="Porcentual 2 20 2 6" xfId="1911"/>
    <cellStyle name="Porcentual 2 20 2 7" xfId="1912"/>
    <cellStyle name="Porcentual 2 20 3" xfId="1913"/>
    <cellStyle name="Porcentual 2 20 4" xfId="1914"/>
    <cellStyle name="Porcentual 2 20 5" xfId="1915"/>
    <cellStyle name="Porcentual 2 20 6" xfId="1916"/>
    <cellStyle name="Porcentual 2 20 7" xfId="1917"/>
    <cellStyle name="Porcentual 2 20 8" xfId="1918"/>
    <cellStyle name="Porcentual 2 21" xfId="1919"/>
    <cellStyle name="Porcentual 2 21 2" xfId="1920"/>
    <cellStyle name="Porcentual 2 21 2 2" xfId="1921"/>
    <cellStyle name="Porcentual 2 21 2 3" xfId="1922"/>
    <cellStyle name="Porcentual 2 21 2 4" xfId="1923"/>
    <cellStyle name="Porcentual 2 21 2 5" xfId="1924"/>
    <cellStyle name="Porcentual 2 21 2 6" xfId="1925"/>
    <cellStyle name="Porcentual 2 21 2 7" xfId="1926"/>
    <cellStyle name="Porcentual 2 21 3" xfId="1927"/>
    <cellStyle name="Porcentual 2 21 4" xfId="1928"/>
    <cellStyle name="Porcentual 2 21 5" xfId="1929"/>
    <cellStyle name="Porcentual 2 21 6" xfId="1930"/>
    <cellStyle name="Porcentual 2 21 7" xfId="1931"/>
    <cellStyle name="Porcentual 2 21 8" xfId="1932"/>
    <cellStyle name="Porcentual 2 22" xfId="1933"/>
    <cellStyle name="Porcentual 2 22 2" xfId="1934"/>
    <cellStyle name="Porcentual 2 22 2 2" xfId="1935"/>
    <cellStyle name="Porcentual 2 22 2 3" xfId="1936"/>
    <cellStyle name="Porcentual 2 22 2 4" xfId="1937"/>
    <cellStyle name="Porcentual 2 22 2 5" xfId="1938"/>
    <cellStyle name="Porcentual 2 22 2 6" xfId="1939"/>
    <cellStyle name="Porcentual 2 22 2 7" xfId="1940"/>
    <cellStyle name="Porcentual 2 22 3" xfId="1941"/>
    <cellStyle name="Porcentual 2 22 4" xfId="1942"/>
    <cellStyle name="Porcentual 2 22 5" xfId="1943"/>
    <cellStyle name="Porcentual 2 22 6" xfId="1944"/>
    <cellStyle name="Porcentual 2 22 7" xfId="1945"/>
    <cellStyle name="Porcentual 2 22 8" xfId="1946"/>
    <cellStyle name="Porcentual 2 23" xfId="1947"/>
    <cellStyle name="Porcentual 2 23 2" xfId="1948"/>
    <cellStyle name="Porcentual 2 23 2 2" xfId="1949"/>
    <cellStyle name="Porcentual 2 23 2 3" xfId="1950"/>
    <cellStyle name="Porcentual 2 23 2 4" xfId="1951"/>
    <cellStyle name="Porcentual 2 23 2 5" xfId="1952"/>
    <cellStyle name="Porcentual 2 23 2 6" xfId="1953"/>
    <cellStyle name="Porcentual 2 23 2 7" xfId="1954"/>
    <cellStyle name="Porcentual 2 23 3" xfId="1955"/>
    <cellStyle name="Porcentual 2 23 4" xfId="1956"/>
    <cellStyle name="Porcentual 2 23 5" xfId="1957"/>
    <cellStyle name="Porcentual 2 23 6" xfId="1958"/>
    <cellStyle name="Porcentual 2 23 7" xfId="1959"/>
    <cellStyle name="Porcentual 2 23 8" xfId="1960"/>
    <cellStyle name="Porcentual 2 24" xfId="1961"/>
    <cellStyle name="Porcentual 2 24 2" xfId="1962"/>
    <cellStyle name="Porcentual 2 24 2 2" xfId="1963"/>
    <cellStyle name="Porcentual 2 24 2 3" xfId="1964"/>
    <cellStyle name="Porcentual 2 24 2 4" xfId="1965"/>
    <cellStyle name="Porcentual 2 24 2 5" xfId="1966"/>
    <cellStyle name="Porcentual 2 24 2 6" xfId="1967"/>
    <cellStyle name="Porcentual 2 24 2 7" xfId="1968"/>
    <cellStyle name="Porcentual 2 24 3" xfId="1969"/>
    <cellStyle name="Porcentual 2 24 4" xfId="1970"/>
    <cellStyle name="Porcentual 2 24 5" xfId="1971"/>
    <cellStyle name="Porcentual 2 24 6" xfId="1972"/>
    <cellStyle name="Porcentual 2 24 7" xfId="1973"/>
    <cellStyle name="Porcentual 2 24 8" xfId="1974"/>
    <cellStyle name="Porcentual 2 25" xfId="1975"/>
    <cellStyle name="Porcentual 2 25 2" xfId="1976"/>
    <cellStyle name="Porcentual 2 25 2 2" xfId="1977"/>
    <cellStyle name="Porcentual 2 25 2 3" xfId="1978"/>
    <cellStyle name="Porcentual 2 25 2 4" xfId="1979"/>
    <cellStyle name="Porcentual 2 25 2 5" xfId="1980"/>
    <cellStyle name="Porcentual 2 25 2 6" xfId="1981"/>
    <cellStyle name="Porcentual 2 25 2 7" xfId="1982"/>
    <cellStyle name="Porcentual 2 25 3" xfId="1983"/>
    <cellStyle name="Porcentual 2 25 4" xfId="1984"/>
    <cellStyle name="Porcentual 2 25 5" xfId="1985"/>
    <cellStyle name="Porcentual 2 25 6" xfId="1986"/>
    <cellStyle name="Porcentual 2 25 7" xfId="1987"/>
    <cellStyle name="Porcentual 2 25 8" xfId="1988"/>
    <cellStyle name="Porcentual 2 26" xfId="1989"/>
    <cellStyle name="Porcentual 2 26 2" xfId="1990"/>
    <cellStyle name="Porcentual 2 26 2 2" xfId="1991"/>
    <cellStyle name="Porcentual 2 26 2 3" xfId="1992"/>
    <cellStyle name="Porcentual 2 26 2 4" xfId="1993"/>
    <cellStyle name="Porcentual 2 26 2 5" xfId="1994"/>
    <cellStyle name="Porcentual 2 26 2 6" xfId="1995"/>
    <cellStyle name="Porcentual 2 26 2 7" xfId="1996"/>
    <cellStyle name="Porcentual 2 26 3" xfId="1997"/>
    <cellStyle name="Porcentual 2 26 4" xfId="1998"/>
    <cellStyle name="Porcentual 2 26 5" xfId="1999"/>
    <cellStyle name="Porcentual 2 26 6" xfId="2000"/>
    <cellStyle name="Porcentual 2 26 7" xfId="2001"/>
    <cellStyle name="Porcentual 2 26 8" xfId="2002"/>
    <cellStyle name="Porcentual 2 27" xfId="2003"/>
    <cellStyle name="Porcentual 2 27 2" xfId="2004"/>
    <cellStyle name="Porcentual 2 27 2 2" xfId="2005"/>
    <cellStyle name="Porcentual 2 27 2 3" xfId="2006"/>
    <cellStyle name="Porcentual 2 27 2 4" xfId="2007"/>
    <cellStyle name="Porcentual 2 27 2 5" xfId="2008"/>
    <cellStyle name="Porcentual 2 27 2 6" xfId="2009"/>
    <cellStyle name="Porcentual 2 27 2 7" xfId="2010"/>
    <cellStyle name="Porcentual 2 27 3" xfId="2011"/>
    <cellStyle name="Porcentual 2 27 4" xfId="2012"/>
    <cellStyle name="Porcentual 2 27 5" xfId="2013"/>
    <cellStyle name="Porcentual 2 27 6" xfId="2014"/>
    <cellStyle name="Porcentual 2 27 7" xfId="2015"/>
    <cellStyle name="Porcentual 2 27 8" xfId="2016"/>
    <cellStyle name="Porcentual 2 28" xfId="2017"/>
    <cellStyle name="Porcentual 2 28 2" xfId="2018"/>
    <cellStyle name="Porcentual 2 28 2 2" xfId="2019"/>
    <cellStyle name="Porcentual 2 28 2 3" xfId="2020"/>
    <cellStyle name="Porcentual 2 28 2 4" xfId="2021"/>
    <cellStyle name="Porcentual 2 28 2 5" xfId="2022"/>
    <cellStyle name="Porcentual 2 28 2 6" xfId="2023"/>
    <cellStyle name="Porcentual 2 28 2 7" xfId="2024"/>
    <cellStyle name="Porcentual 2 28 3" xfId="2025"/>
    <cellStyle name="Porcentual 2 28 4" xfId="2026"/>
    <cellStyle name="Porcentual 2 28 5" xfId="2027"/>
    <cellStyle name="Porcentual 2 28 6" xfId="2028"/>
    <cellStyle name="Porcentual 2 28 7" xfId="2029"/>
    <cellStyle name="Porcentual 2 28 8" xfId="2030"/>
    <cellStyle name="Porcentual 2 29" xfId="2031"/>
    <cellStyle name="Porcentual 2 29 2" xfId="2032"/>
    <cellStyle name="Porcentual 2 29 2 2" xfId="2033"/>
    <cellStyle name="Porcentual 2 29 2 3" xfId="2034"/>
    <cellStyle name="Porcentual 2 29 2 4" xfId="2035"/>
    <cellStyle name="Porcentual 2 29 2 5" xfId="2036"/>
    <cellStyle name="Porcentual 2 29 2 6" xfId="2037"/>
    <cellStyle name="Porcentual 2 29 2 7" xfId="2038"/>
    <cellStyle name="Porcentual 2 29 3" xfId="2039"/>
    <cellStyle name="Porcentual 2 29 4" xfId="2040"/>
    <cellStyle name="Porcentual 2 29 5" xfId="2041"/>
    <cellStyle name="Porcentual 2 29 6" xfId="2042"/>
    <cellStyle name="Porcentual 2 29 7" xfId="2043"/>
    <cellStyle name="Porcentual 2 29 8" xfId="2044"/>
    <cellStyle name="Porcentual 2 3" xfId="2045"/>
    <cellStyle name="Porcentual 2 3 2" xfId="2046"/>
    <cellStyle name="Porcentual 2 3 2 2" xfId="2047"/>
    <cellStyle name="Porcentual 2 3 2 3" xfId="2048"/>
    <cellStyle name="Porcentual 2 3 2 4" xfId="2049"/>
    <cellStyle name="Porcentual 2 3 2 5" xfId="2050"/>
    <cellStyle name="Porcentual 2 3 2 6" xfId="2051"/>
    <cellStyle name="Porcentual 2 3 2 7" xfId="2052"/>
    <cellStyle name="Porcentual 2 3 3" xfId="2053"/>
    <cellStyle name="Porcentual 2 3 4" xfId="2054"/>
    <cellStyle name="Porcentual 2 3 5" xfId="2055"/>
    <cellStyle name="Porcentual 2 3 6" xfId="2056"/>
    <cellStyle name="Porcentual 2 3 7" xfId="2057"/>
    <cellStyle name="Porcentual 2 3 8" xfId="2058"/>
    <cellStyle name="Porcentual 2 30" xfId="2059"/>
    <cellStyle name="Porcentual 2 30 2" xfId="2060"/>
    <cellStyle name="Porcentual 2 30 2 2" xfId="2061"/>
    <cellStyle name="Porcentual 2 30 2 3" xfId="2062"/>
    <cellStyle name="Porcentual 2 30 2 4" xfId="2063"/>
    <cellStyle name="Porcentual 2 30 2 5" xfId="2064"/>
    <cellStyle name="Porcentual 2 30 2 6" xfId="2065"/>
    <cellStyle name="Porcentual 2 30 2 7" xfId="2066"/>
    <cellStyle name="Porcentual 2 30 3" xfId="2067"/>
    <cellStyle name="Porcentual 2 30 4" xfId="2068"/>
    <cellStyle name="Porcentual 2 30 5" xfId="2069"/>
    <cellStyle name="Porcentual 2 30 6" xfId="2070"/>
    <cellStyle name="Porcentual 2 30 7" xfId="2071"/>
    <cellStyle name="Porcentual 2 30 8" xfId="2072"/>
    <cellStyle name="Porcentual 2 31" xfId="2073"/>
    <cellStyle name="Porcentual 2 31 2" xfId="2074"/>
    <cellStyle name="Porcentual 2 31 2 2" xfId="2075"/>
    <cellStyle name="Porcentual 2 31 2 3" xfId="2076"/>
    <cellStyle name="Porcentual 2 31 2 4" xfId="2077"/>
    <cellStyle name="Porcentual 2 31 2 5" xfId="2078"/>
    <cellStyle name="Porcentual 2 31 2 6" xfId="2079"/>
    <cellStyle name="Porcentual 2 31 2 7" xfId="2080"/>
    <cellStyle name="Porcentual 2 31 3" xfId="2081"/>
    <cellStyle name="Porcentual 2 31 4" xfId="2082"/>
    <cellStyle name="Porcentual 2 31 5" xfId="2083"/>
    <cellStyle name="Porcentual 2 31 6" xfId="2084"/>
    <cellStyle name="Porcentual 2 31 7" xfId="2085"/>
    <cellStyle name="Porcentual 2 31 8" xfId="2086"/>
    <cellStyle name="Porcentual 2 32" xfId="2087"/>
    <cellStyle name="Porcentual 2 32 2" xfId="2088"/>
    <cellStyle name="Porcentual 2 32 2 2" xfId="2089"/>
    <cellStyle name="Porcentual 2 32 2 3" xfId="2090"/>
    <cellStyle name="Porcentual 2 32 2 4" xfId="2091"/>
    <cellStyle name="Porcentual 2 32 2 5" xfId="2092"/>
    <cellStyle name="Porcentual 2 32 2 6" xfId="2093"/>
    <cellStyle name="Porcentual 2 32 2 7" xfId="2094"/>
    <cellStyle name="Porcentual 2 32 3" xfId="2095"/>
    <cellStyle name="Porcentual 2 32 4" xfId="2096"/>
    <cellStyle name="Porcentual 2 32 5" xfId="2097"/>
    <cellStyle name="Porcentual 2 32 6" xfId="2098"/>
    <cellStyle name="Porcentual 2 32 7" xfId="2099"/>
    <cellStyle name="Porcentual 2 32 8" xfId="2100"/>
    <cellStyle name="Porcentual 2 33" xfId="2101"/>
    <cellStyle name="Porcentual 2 33 2" xfId="2102"/>
    <cellStyle name="Porcentual 2 33 2 2" xfId="2103"/>
    <cellStyle name="Porcentual 2 33 2 3" xfId="2104"/>
    <cellStyle name="Porcentual 2 33 2 4" xfId="2105"/>
    <cellStyle name="Porcentual 2 33 2 5" xfId="2106"/>
    <cellStyle name="Porcentual 2 33 2 6" xfId="2107"/>
    <cellStyle name="Porcentual 2 33 2 7" xfId="2108"/>
    <cellStyle name="Porcentual 2 33 3" xfId="2109"/>
    <cellStyle name="Porcentual 2 33 4" xfId="2110"/>
    <cellStyle name="Porcentual 2 33 5" xfId="2111"/>
    <cellStyle name="Porcentual 2 33 6" xfId="2112"/>
    <cellStyle name="Porcentual 2 33 7" xfId="2113"/>
    <cellStyle name="Porcentual 2 33 8" xfId="2114"/>
    <cellStyle name="Porcentual 2 34" xfId="2115"/>
    <cellStyle name="Porcentual 2 34 2" xfId="2116"/>
    <cellStyle name="Porcentual 2 34 2 2" xfId="2117"/>
    <cellStyle name="Porcentual 2 34 2 3" xfId="2118"/>
    <cellStyle name="Porcentual 2 34 2 4" xfId="2119"/>
    <cellStyle name="Porcentual 2 34 2 5" xfId="2120"/>
    <cellStyle name="Porcentual 2 34 2 6" xfId="2121"/>
    <cellStyle name="Porcentual 2 34 2 7" xfId="2122"/>
    <cellStyle name="Porcentual 2 34 3" xfId="2123"/>
    <cellStyle name="Porcentual 2 34 4" xfId="2124"/>
    <cellStyle name="Porcentual 2 34 5" xfId="2125"/>
    <cellStyle name="Porcentual 2 34 6" xfId="2126"/>
    <cellStyle name="Porcentual 2 34 7" xfId="2127"/>
    <cellStyle name="Porcentual 2 34 8" xfId="2128"/>
    <cellStyle name="Porcentual 2 35" xfId="2129"/>
    <cellStyle name="Porcentual 2 35 2" xfId="2130"/>
    <cellStyle name="Porcentual 2 35 2 2" xfId="2131"/>
    <cellStyle name="Porcentual 2 35 2 3" xfId="2132"/>
    <cellStyle name="Porcentual 2 35 2 4" xfId="2133"/>
    <cellStyle name="Porcentual 2 35 2 5" xfId="2134"/>
    <cellStyle name="Porcentual 2 35 2 6" xfId="2135"/>
    <cellStyle name="Porcentual 2 35 2 7" xfId="2136"/>
    <cellStyle name="Porcentual 2 35 3" xfId="2137"/>
    <cellStyle name="Porcentual 2 35 4" xfId="2138"/>
    <cellStyle name="Porcentual 2 35 5" xfId="2139"/>
    <cellStyle name="Porcentual 2 35 6" xfId="2140"/>
    <cellStyle name="Porcentual 2 35 7" xfId="2141"/>
    <cellStyle name="Porcentual 2 35 8" xfId="2142"/>
    <cellStyle name="Porcentual 2 36" xfId="2143"/>
    <cellStyle name="Porcentual 2 36 2" xfId="2144"/>
    <cellStyle name="Porcentual 2 36 2 2" xfId="2145"/>
    <cellStyle name="Porcentual 2 36 2 3" xfId="2146"/>
    <cellStyle name="Porcentual 2 36 2 4" xfId="2147"/>
    <cellStyle name="Porcentual 2 36 2 5" xfId="2148"/>
    <cellStyle name="Porcentual 2 36 2 6" xfId="2149"/>
    <cellStyle name="Porcentual 2 36 2 7" xfId="2150"/>
    <cellStyle name="Porcentual 2 36 3" xfId="2151"/>
    <cellStyle name="Porcentual 2 36 4" xfId="2152"/>
    <cellStyle name="Porcentual 2 36 5" xfId="2153"/>
    <cellStyle name="Porcentual 2 36 6" xfId="2154"/>
    <cellStyle name="Porcentual 2 36 7" xfId="2155"/>
    <cellStyle name="Porcentual 2 36 8" xfId="2156"/>
    <cellStyle name="Porcentual 2 37" xfId="2157"/>
    <cellStyle name="Porcentual 2 37 2" xfId="2158"/>
    <cellStyle name="Porcentual 2 37 2 2" xfId="2159"/>
    <cellStyle name="Porcentual 2 37 2 3" xfId="2160"/>
    <cellStyle name="Porcentual 2 37 2 4" xfId="2161"/>
    <cellStyle name="Porcentual 2 37 2 5" xfId="2162"/>
    <cellStyle name="Porcentual 2 37 2 6" xfId="2163"/>
    <cellStyle name="Porcentual 2 37 2 7" xfId="2164"/>
    <cellStyle name="Porcentual 2 37 3" xfId="2165"/>
    <cellStyle name="Porcentual 2 37 4" xfId="2166"/>
    <cellStyle name="Porcentual 2 37 5" xfId="2167"/>
    <cellStyle name="Porcentual 2 37 6" xfId="2168"/>
    <cellStyle name="Porcentual 2 37 7" xfId="2169"/>
    <cellStyle name="Porcentual 2 37 8" xfId="2170"/>
    <cellStyle name="Porcentual 2 38" xfId="2171"/>
    <cellStyle name="Porcentual 2 38 2" xfId="2172"/>
    <cellStyle name="Porcentual 2 38 2 2" xfId="2173"/>
    <cellStyle name="Porcentual 2 38 2 3" xfId="2174"/>
    <cellStyle name="Porcentual 2 38 2 4" xfId="2175"/>
    <cellStyle name="Porcentual 2 38 2 5" xfId="2176"/>
    <cellStyle name="Porcentual 2 38 2 6" xfId="2177"/>
    <cellStyle name="Porcentual 2 38 2 7" xfId="2178"/>
    <cellStyle name="Porcentual 2 38 3" xfId="2179"/>
    <cellStyle name="Porcentual 2 38 4" xfId="2180"/>
    <cellStyle name="Porcentual 2 38 5" xfId="2181"/>
    <cellStyle name="Porcentual 2 38 6" xfId="2182"/>
    <cellStyle name="Porcentual 2 38 7" xfId="2183"/>
    <cellStyle name="Porcentual 2 38 8" xfId="2184"/>
    <cellStyle name="Porcentual 2 4" xfId="2185"/>
    <cellStyle name="Porcentual 2 4 2" xfId="2186"/>
    <cellStyle name="Porcentual 2 4 2 2" xfId="2187"/>
    <cellStyle name="Porcentual 2 4 2 3" xfId="2188"/>
    <cellStyle name="Porcentual 2 4 2 4" xfId="2189"/>
    <cellStyle name="Porcentual 2 4 2 5" xfId="2190"/>
    <cellStyle name="Porcentual 2 4 2 6" xfId="2191"/>
    <cellStyle name="Porcentual 2 4 2 7" xfId="2192"/>
    <cellStyle name="Porcentual 2 4 3" xfId="2193"/>
    <cellStyle name="Porcentual 2 4 4" xfId="2194"/>
    <cellStyle name="Porcentual 2 4 5" xfId="2195"/>
    <cellStyle name="Porcentual 2 4 6" xfId="2196"/>
    <cellStyle name="Porcentual 2 4 7" xfId="2197"/>
    <cellStyle name="Porcentual 2 4 8" xfId="2198"/>
    <cellStyle name="Porcentual 2 5" xfId="2199"/>
    <cellStyle name="Porcentual 2 5 2" xfId="2200"/>
    <cellStyle name="Porcentual 2 5 2 2" xfId="2201"/>
    <cellStyle name="Porcentual 2 5 2 3" xfId="2202"/>
    <cellStyle name="Porcentual 2 5 2 4" xfId="2203"/>
    <cellStyle name="Porcentual 2 5 2 5" xfId="2204"/>
    <cellStyle name="Porcentual 2 5 2 6" xfId="2205"/>
    <cellStyle name="Porcentual 2 5 2 7" xfId="2206"/>
    <cellStyle name="Porcentual 2 5 3" xfId="2207"/>
    <cellStyle name="Porcentual 2 5 4" xfId="2208"/>
    <cellStyle name="Porcentual 2 5 5" xfId="2209"/>
    <cellStyle name="Porcentual 2 5 6" xfId="2210"/>
    <cellStyle name="Porcentual 2 5 7" xfId="2211"/>
    <cellStyle name="Porcentual 2 5 8" xfId="2212"/>
    <cellStyle name="Porcentual 2 6" xfId="2213"/>
    <cellStyle name="Porcentual 2 6 2" xfId="2214"/>
    <cellStyle name="Porcentual 2 6 2 2" xfId="2215"/>
    <cellStyle name="Porcentual 2 6 2 3" xfId="2216"/>
    <cellStyle name="Porcentual 2 6 2 4" xfId="2217"/>
    <cellStyle name="Porcentual 2 6 2 5" xfId="2218"/>
    <cellStyle name="Porcentual 2 6 2 6" xfId="2219"/>
    <cellStyle name="Porcentual 2 6 2 7" xfId="2220"/>
    <cellStyle name="Porcentual 2 6 3" xfId="2221"/>
    <cellStyle name="Porcentual 2 6 4" xfId="2222"/>
    <cellStyle name="Porcentual 2 6 5" xfId="2223"/>
    <cellStyle name="Porcentual 2 6 6" xfId="2224"/>
    <cellStyle name="Porcentual 2 6 7" xfId="2225"/>
    <cellStyle name="Porcentual 2 6 8" xfId="2226"/>
    <cellStyle name="Porcentual 2 7" xfId="2227"/>
    <cellStyle name="Porcentual 2 7 2" xfId="2228"/>
    <cellStyle name="Porcentual 2 7 2 2" xfId="2229"/>
    <cellStyle name="Porcentual 2 7 2 3" xfId="2230"/>
    <cellStyle name="Porcentual 2 7 2 4" xfId="2231"/>
    <cellStyle name="Porcentual 2 7 2 5" xfId="2232"/>
    <cellStyle name="Porcentual 2 7 2 6" xfId="2233"/>
    <cellStyle name="Porcentual 2 7 2 7" xfId="2234"/>
    <cellStyle name="Porcentual 2 7 3" xfId="2235"/>
    <cellStyle name="Porcentual 2 7 4" xfId="2236"/>
    <cellStyle name="Porcentual 2 7 5" xfId="2237"/>
    <cellStyle name="Porcentual 2 7 6" xfId="2238"/>
    <cellStyle name="Porcentual 2 7 7" xfId="2239"/>
    <cellStyle name="Porcentual 2 7 8" xfId="2240"/>
    <cellStyle name="Porcentual 2 8" xfId="2241"/>
    <cellStyle name="Porcentual 2 8 2" xfId="2242"/>
    <cellStyle name="Porcentual 2 8 2 2" xfId="2243"/>
    <cellStyle name="Porcentual 2 8 2 3" xfId="2244"/>
    <cellStyle name="Porcentual 2 8 2 4" xfId="2245"/>
    <cellStyle name="Porcentual 2 8 2 5" xfId="2246"/>
    <cellStyle name="Porcentual 2 8 2 6" xfId="2247"/>
    <cellStyle name="Porcentual 2 8 2 7" xfId="2248"/>
    <cellStyle name="Porcentual 2 8 3" xfId="2249"/>
    <cellStyle name="Porcentual 2 8 4" xfId="2250"/>
    <cellStyle name="Porcentual 2 8 5" xfId="2251"/>
    <cellStyle name="Porcentual 2 8 6" xfId="2252"/>
    <cellStyle name="Porcentual 2 8 7" xfId="2253"/>
    <cellStyle name="Porcentual 2 8 8" xfId="2254"/>
    <cellStyle name="Porcentual 2 9" xfId="2255"/>
    <cellStyle name="Porcentual 2 9 2" xfId="2256"/>
    <cellStyle name="Porcentual 2 9 2 2" xfId="2257"/>
    <cellStyle name="Porcentual 2 9 2 3" xfId="2258"/>
    <cellStyle name="Porcentual 2 9 2 4" xfId="2259"/>
    <cellStyle name="Porcentual 2 9 2 5" xfId="2260"/>
    <cellStyle name="Porcentual 2 9 2 6" xfId="2261"/>
    <cellStyle name="Porcentual 2 9 2 7" xfId="2262"/>
    <cellStyle name="Porcentual 2 9 3" xfId="2263"/>
    <cellStyle name="Porcentual 2 9 4" xfId="2264"/>
    <cellStyle name="Porcentual 2 9 5" xfId="2265"/>
    <cellStyle name="Porcentual 2 9 6" xfId="2266"/>
    <cellStyle name="Porcentual 2 9 7" xfId="2267"/>
    <cellStyle name="Porcentual 2 9 8" xfId="2268"/>
    <cellStyle name="Porcentual 3" xfId="2269"/>
    <cellStyle name="Porcentual 30" xfId="2270"/>
    <cellStyle name="Porcentual 30 2" xfId="2271"/>
    <cellStyle name="Porcentual 30 2 2" xfId="2272"/>
    <cellStyle name="Porcentual 30 2 3" xfId="2273"/>
    <cellStyle name="Porcentual 30 2 4" xfId="2274"/>
    <cellStyle name="Porcentual 30 2 5" xfId="2275"/>
    <cellStyle name="Porcentual 30 2 6" xfId="2276"/>
    <cellStyle name="Porcentual 30 2 7" xfId="2277"/>
    <cellStyle name="Porcentual 30 3" xfId="2278"/>
    <cellStyle name="Porcentual 30 4" xfId="2279"/>
    <cellStyle name="Porcentual 30 5" xfId="2280"/>
    <cellStyle name="Porcentual 30 6" xfId="2281"/>
    <cellStyle name="Porcentual 30 7" xfId="2282"/>
    <cellStyle name="Porcentual 30 8" xfId="2283"/>
    <cellStyle name="Porcentual 31" xfId="2284"/>
    <cellStyle name="Porcentual 31 2" xfId="2285"/>
    <cellStyle name="Porcentual 31 2 2" xfId="2286"/>
    <cellStyle name="Porcentual 31 2 3" xfId="2287"/>
    <cellStyle name="Porcentual 31 2 4" xfId="2288"/>
    <cellStyle name="Porcentual 31 2 5" xfId="2289"/>
    <cellStyle name="Porcentual 31 2 6" xfId="2290"/>
    <cellStyle name="Porcentual 31 2 7" xfId="2291"/>
    <cellStyle name="Porcentual 31 3" xfId="2292"/>
    <cellStyle name="Porcentual 31 4" xfId="2293"/>
    <cellStyle name="Porcentual 31 5" xfId="2294"/>
    <cellStyle name="Porcentual 31 6" xfId="2295"/>
    <cellStyle name="Porcentual 31 7" xfId="2296"/>
    <cellStyle name="Porcentual 31 8" xfId="2297"/>
    <cellStyle name="Porcentual 32" xfId="2298"/>
    <cellStyle name="Porcentual 32 2" xfId="2299"/>
    <cellStyle name="Porcentual 32 2 2" xfId="2300"/>
    <cellStyle name="Porcentual 32 2 3" xfId="2301"/>
    <cellStyle name="Porcentual 32 2 4" xfId="2302"/>
    <cellStyle name="Porcentual 32 2 5" xfId="2303"/>
    <cellStyle name="Porcentual 32 2 6" xfId="2304"/>
    <cellStyle name="Porcentual 32 2 7" xfId="2305"/>
    <cellStyle name="Porcentual 32 3" xfId="2306"/>
    <cellStyle name="Porcentual 32 4" xfId="2307"/>
    <cellStyle name="Porcentual 32 5" xfId="2308"/>
    <cellStyle name="Porcentual 32 6" xfId="2309"/>
    <cellStyle name="Porcentual 32 7" xfId="2310"/>
    <cellStyle name="Porcentual 32 8" xfId="2311"/>
    <cellStyle name="Porcentual 33" xfId="2312"/>
    <cellStyle name="Porcentual 33 2" xfId="2313"/>
    <cellStyle name="Porcentual 33 2 2" xfId="2314"/>
    <cellStyle name="Porcentual 33 2 3" xfId="2315"/>
    <cellStyle name="Porcentual 33 2 4" xfId="2316"/>
    <cellStyle name="Porcentual 33 2 5" xfId="2317"/>
    <cellStyle name="Porcentual 33 2 6" xfId="2318"/>
    <cellStyle name="Porcentual 33 2 7" xfId="2319"/>
    <cellStyle name="Porcentual 33 3" xfId="2320"/>
    <cellStyle name="Porcentual 33 4" xfId="2321"/>
    <cellStyle name="Porcentual 33 5" xfId="2322"/>
    <cellStyle name="Porcentual 33 6" xfId="2323"/>
    <cellStyle name="Porcentual 33 7" xfId="2324"/>
    <cellStyle name="Porcentual 33 8" xfId="2325"/>
    <cellStyle name="Porcentual 34" xfId="2326"/>
    <cellStyle name="Porcentual 34 2" xfId="2327"/>
    <cellStyle name="Porcentual 34 2 2" xfId="2328"/>
    <cellStyle name="Porcentual 34 2 3" xfId="2329"/>
    <cellStyle name="Porcentual 34 2 4" xfId="2330"/>
    <cellStyle name="Porcentual 34 2 5" xfId="2331"/>
    <cellStyle name="Porcentual 34 2 6" xfId="2332"/>
    <cellStyle name="Porcentual 34 2 7" xfId="2333"/>
    <cellStyle name="Porcentual 34 3" xfId="2334"/>
    <cellStyle name="Porcentual 34 4" xfId="2335"/>
    <cellStyle name="Porcentual 34 5" xfId="2336"/>
    <cellStyle name="Porcentual 34 6" xfId="2337"/>
    <cellStyle name="Porcentual 34 7" xfId="2338"/>
    <cellStyle name="Porcentual 34 8" xfId="2339"/>
    <cellStyle name="Porcentual 35" xfId="2340"/>
    <cellStyle name="Porcentual 35 2" xfId="2341"/>
    <cellStyle name="Porcentual 35 2 2" xfId="2342"/>
    <cellStyle name="Porcentual 35 2 3" xfId="2343"/>
    <cellStyle name="Porcentual 35 2 4" xfId="2344"/>
    <cellStyle name="Porcentual 35 2 5" xfId="2345"/>
    <cellStyle name="Porcentual 35 2 6" xfId="2346"/>
    <cellStyle name="Porcentual 35 2 7" xfId="2347"/>
    <cellStyle name="Porcentual 35 3" xfId="2348"/>
    <cellStyle name="Porcentual 35 4" xfId="2349"/>
    <cellStyle name="Porcentual 35 5" xfId="2350"/>
    <cellStyle name="Porcentual 35 6" xfId="2351"/>
    <cellStyle name="Porcentual 35 7" xfId="2352"/>
    <cellStyle name="Porcentual 35 8" xfId="2353"/>
    <cellStyle name="Porcentual 9" xfId="2354"/>
    <cellStyle name="Porcentual 9 2" xfId="2355"/>
    <cellStyle name="Porcentual 9 2 2" xfId="2356"/>
    <cellStyle name="Porcentual 9 2 3" xfId="2357"/>
    <cellStyle name="Porcentual 9 2 4" xfId="2358"/>
    <cellStyle name="Porcentual 9 2 5" xfId="2359"/>
    <cellStyle name="Porcentual 9 2 6" xfId="2360"/>
    <cellStyle name="Porcentual 9 2 7" xfId="2361"/>
    <cellStyle name="Porcentual 9 3" xfId="2362"/>
    <cellStyle name="Porcentual 9 4" xfId="2363"/>
    <cellStyle name="Porcentual 9 5" xfId="2364"/>
    <cellStyle name="Porcentual 9 6" xfId="2365"/>
    <cellStyle name="Porcentual 9 7" xfId="2366"/>
    <cellStyle name="Porcentual 9 8" xfId="2367"/>
    <cellStyle name="Punto0" xfId="2368"/>
    <cellStyle name="Salida" xfId="2490" builtinId="21" customBuiltin="1"/>
    <cellStyle name="Separador" xfId="2369"/>
    <cellStyle name="SERIE01" xfId="2370"/>
    <cellStyle name="serie1" xfId="2371"/>
    <cellStyle name="Texto de advertencia" xfId="2494" builtinId="11" customBuiltin="1"/>
    <cellStyle name="Texto explicativo" xfId="2496" builtinId="53" customBuiltin="1"/>
    <cellStyle name="Titulo" xfId="2372"/>
    <cellStyle name="Título" xfId="2482" builtinId="15" customBuiltin="1"/>
    <cellStyle name="Título 2" xfId="2484" builtinId="17" customBuiltin="1"/>
    <cellStyle name="Título 3" xfId="2485" builtinId="18" customBuiltin="1"/>
    <cellStyle name="Total" xfId="249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514350</xdr:colOff>
      <xdr:row>4</xdr:row>
      <xdr:rowOff>0</xdr:rowOff>
    </xdr:from>
    <xdr:to>
      <xdr:col>0</xdr:col>
      <xdr:colOff>514350</xdr:colOff>
      <xdr:row>9</xdr:row>
      <xdr:rowOff>0</xdr:rowOff>
    </xdr:to>
    <xdr:sp macro="" textlink="">
      <xdr:nvSpPr>
        <xdr:cNvPr id="4" name="Line 4"/>
        <xdr:cNvSpPr>
          <a:spLocks noChangeShapeType="1"/>
        </xdr:cNvSpPr>
      </xdr:nvSpPr>
      <xdr:spPr bwMode="auto">
        <a:xfrm>
          <a:off x="514350" y="485775"/>
          <a:ext cx="0" cy="4848225"/>
        </a:xfrm>
        <a:prstGeom prst="line">
          <a:avLst/>
        </a:prstGeom>
        <a:noFill/>
        <a:ln w="3175">
          <a:solidFill>
            <a:srgbClr val="C0C0C0"/>
          </a:solidFill>
          <a:prstDash val="sysDot"/>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
  <sheetViews>
    <sheetView tabSelected="1" workbookViewId="0"/>
  </sheetViews>
  <sheetFormatPr baseColWidth="10" defaultRowHeight="15"/>
  <cols>
    <col min="1" max="1" width="129.7109375" bestFit="1" customWidth="1"/>
  </cols>
  <sheetData>
    <row r="1" spans="1:1">
      <c r="A1" s="614"/>
    </row>
    <row r="2" spans="1:1" ht="15.75">
      <c r="A2" s="842" t="s">
        <v>786</v>
      </c>
    </row>
    <row r="3" spans="1:1">
      <c r="A3" s="843"/>
    </row>
    <row r="4" spans="1:1">
      <c r="A4" s="844" t="s">
        <v>787</v>
      </c>
    </row>
    <row r="5" spans="1:1">
      <c r="A5" s="844" t="s">
        <v>788</v>
      </c>
    </row>
    <row r="6" spans="1:1">
      <c r="A6" s="526" t="s">
        <v>789</v>
      </c>
    </row>
    <row r="7" spans="1:1">
      <c r="A7" s="526" t="s">
        <v>790</v>
      </c>
    </row>
    <row r="8" spans="1:1">
      <c r="A8" s="526" t="s">
        <v>791</v>
      </c>
    </row>
    <row r="9" spans="1:1">
      <c r="A9" s="526" t="s">
        <v>792</v>
      </c>
    </row>
    <row r="10" spans="1:1">
      <c r="A10" s="526" t="s">
        <v>793</v>
      </c>
    </row>
    <row r="11" spans="1:1">
      <c r="A11" s="845"/>
    </row>
    <row r="12" spans="1:1" ht="33" customHeight="1">
      <c r="A12" s="846" t="s">
        <v>794</v>
      </c>
    </row>
    <row r="13" spans="1:1">
      <c r="A13" s="843"/>
    </row>
    <row r="14" spans="1:1">
      <c r="A14" s="526" t="s">
        <v>795</v>
      </c>
    </row>
    <row r="15" spans="1:1">
      <c r="A15" s="526" t="s">
        <v>796</v>
      </c>
    </row>
    <row r="16" spans="1:1">
      <c r="A16" s="526" t="s">
        <v>797</v>
      </c>
    </row>
    <row r="17" spans="1:1">
      <c r="A17" s="526" t="s">
        <v>798</v>
      </c>
    </row>
    <row r="18" spans="1:1">
      <c r="A18" s="526" t="s">
        <v>799</v>
      </c>
    </row>
    <row r="19" spans="1:1">
      <c r="A19" s="526" t="s">
        <v>800</v>
      </c>
    </row>
    <row r="20" spans="1:1">
      <c r="A20" s="526" t="s">
        <v>801</v>
      </c>
    </row>
    <row r="21" spans="1:1">
      <c r="A21" s="526" t="s">
        <v>802</v>
      </c>
    </row>
    <row r="22" spans="1:1">
      <c r="A22" s="526" t="s">
        <v>803</v>
      </c>
    </row>
    <row r="23" spans="1:1">
      <c r="A23" s="526" t="s">
        <v>804</v>
      </c>
    </row>
    <row r="24" spans="1:1">
      <c r="A24" s="526" t="s">
        <v>805</v>
      </c>
    </row>
    <row r="25" spans="1:1">
      <c r="A25" s="526" t="s">
        <v>806</v>
      </c>
    </row>
    <row r="26" spans="1:1">
      <c r="A26" s="526" t="s">
        <v>807</v>
      </c>
    </row>
    <row r="27" spans="1:1">
      <c r="A27" s="845"/>
    </row>
    <row r="28" spans="1:1" ht="33" customHeight="1">
      <c r="A28" s="847" t="s">
        <v>808</v>
      </c>
    </row>
    <row r="29" spans="1:1">
      <c r="A29" s="843"/>
    </row>
    <row r="30" spans="1:1">
      <c r="A30" s="526" t="s">
        <v>809</v>
      </c>
    </row>
    <row r="31" spans="1:1">
      <c r="A31" s="526" t="s">
        <v>810</v>
      </c>
    </row>
    <row r="32" spans="1:1">
      <c r="A32" s="526" t="s">
        <v>811</v>
      </c>
    </row>
    <row r="33" spans="1:1">
      <c r="A33" s="526" t="s">
        <v>812</v>
      </c>
    </row>
    <row r="34" spans="1:1">
      <c r="A34" s="845"/>
    </row>
    <row r="35" spans="1:1" ht="33" customHeight="1">
      <c r="A35" s="848" t="s">
        <v>813</v>
      </c>
    </row>
    <row r="36" spans="1:1">
      <c r="A36" s="843"/>
    </row>
    <row r="37" spans="1:1">
      <c r="A37" s="526" t="s">
        <v>814</v>
      </c>
    </row>
    <row r="38" spans="1:1">
      <c r="A38" s="526" t="s">
        <v>815</v>
      </c>
    </row>
    <row r="39" spans="1:1">
      <c r="A39" s="526" t="s">
        <v>816</v>
      </c>
    </row>
    <row r="40" spans="1:1">
      <c r="A40" s="526" t="s">
        <v>817</v>
      </c>
    </row>
    <row r="41" spans="1:1">
      <c r="A41" s="849"/>
    </row>
    <row r="42" spans="1:1" ht="33" customHeight="1">
      <c r="A42" s="850" t="s">
        <v>818</v>
      </c>
    </row>
    <row r="43" spans="1:1" ht="13.5" customHeight="1">
      <c r="A43" s="843"/>
    </row>
    <row r="44" spans="1:1">
      <c r="A44" s="526" t="s">
        <v>819</v>
      </c>
    </row>
    <row r="45" spans="1:1">
      <c r="A45" s="526" t="s">
        <v>820</v>
      </c>
    </row>
    <row r="46" spans="1:1">
      <c r="A46" s="526" t="s">
        <v>821</v>
      </c>
    </row>
    <row r="47" spans="1:1">
      <c r="A47" s="526" t="s">
        <v>822</v>
      </c>
    </row>
    <row r="48" spans="1:1">
      <c r="A48" s="526" t="s">
        <v>823</v>
      </c>
    </row>
    <row r="49" spans="1:1">
      <c r="A49" s="526" t="s">
        <v>824</v>
      </c>
    </row>
    <row r="50" spans="1:1">
      <c r="A50" s="526" t="s">
        <v>825</v>
      </c>
    </row>
    <row r="51" spans="1:1">
      <c r="A51" s="526" t="s">
        <v>826</v>
      </c>
    </row>
    <row r="52" spans="1:1">
      <c r="A52" s="851"/>
    </row>
    <row r="53" spans="1:1" ht="33" customHeight="1">
      <c r="A53" s="852" t="s">
        <v>827</v>
      </c>
    </row>
    <row r="54" spans="1:1">
      <c r="A54" s="843"/>
    </row>
    <row r="55" spans="1:1">
      <c r="A55" s="526" t="s">
        <v>828</v>
      </c>
    </row>
    <row r="56" spans="1:1">
      <c r="A56" s="526" t="s">
        <v>829</v>
      </c>
    </row>
    <row r="57" spans="1:1">
      <c r="A57" s="526" t="s">
        <v>830</v>
      </c>
    </row>
    <row r="58" spans="1:1">
      <c r="A58" s="526" t="s">
        <v>831</v>
      </c>
    </row>
    <row r="59" spans="1:1">
      <c r="A59" s="526" t="s">
        <v>832</v>
      </c>
    </row>
    <row r="60" spans="1:1">
      <c r="A60" s="526" t="s">
        <v>833</v>
      </c>
    </row>
    <row r="61" spans="1:1">
      <c r="A61" s="526" t="s">
        <v>834</v>
      </c>
    </row>
    <row r="62" spans="1:1">
      <c r="A62" s="526" t="s">
        <v>835</v>
      </c>
    </row>
    <row r="63" spans="1:1">
      <c r="A63" s="526" t="s">
        <v>836</v>
      </c>
    </row>
    <row r="64" spans="1:1">
      <c r="A64" s="851"/>
    </row>
    <row r="65" spans="1:1" ht="33" customHeight="1">
      <c r="A65" s="853" t="s">
        <v>322</v>
      </c>
    </row>
    <row r="66" spans="1:1">
      <c r="A66" s="843"/>
    </row>
    <row r="67" spans="1:1">
      <c r="A67" s="526" t="s">
        <v>837</v>
      </c>
    </row>
    <row r="68" spans="1:1">
      <c r="A68" s="526" t="s">
        <v>838</v>
      </c>
    </row>
    <row r="69" spans="1:1">
      <c r="A69" s="526" t="s">
        <v>839</v>
      </c>
    </row>
    <row r="70" spans="1:1">
      <c r="A70" s="526" t="s">
        <v>840</v>
      </c>
    </row>
    <row r="71" spans="1:1">
      <c r="A71" s="526" t="s">
        <v>841</v>
      </c>
    </row>
    <row r="72" spans="1:1">
      <c r="A72" s="526" t="s">
        <v>842</v>
      </c>
    </row>
    <row r="73" spans="1:1">
      <c r="A73" s="851"/>
    </row>
    <row r="74" spans="1:1" ht="33" customHeight="1">
      <c r="A74" s="854" t="s">
        <v>843</v>
      </c>
    </row>
    <row r="75" spans="1:1" s="614" customFormat="1" ht="15" customHeight="1">
      <c r="A75" s="854"/>
    </row>
    <row r="76" spans="1:1">
      <c r="A76" s="526" t="s">
        <v>844</v>
      </c>
    </row>
    <row r="77" spans="1:1">
      <c r="A77" s="526" t="s">
        <v>845</v>
      </c>
    </row>
    <row r="78" spans="1:1">
      <c r="A78" s="526" t="s">
        <v>846</v>
      </c>
    </row>
    <row r="79" spans="1:1">
      <c r="A79" s="526" t="s">
        <v>847</v>
      </c>
    </row>
    <row r="80" spans="1:1">
      <c r="A80" s="526" t="s">
        <v>848</v>
      </c>
    </row>
    <row r="81" spans="1:1">
      <c r="A81" s="526" t="s">
        <v>929</v>
      </c>
    </row>
    <row r="82" spans="1:1">
      <c r="A82" s="851"/>
    </row>
  </sheetData>
  <hyperlinks>
    <hyperlink ref="A4" location="'C1'!A1" display="1. Población total"/>
    <hyperlink ref="A5" location="'C2'!A1" display="2. Población rural y urbana"/>
    <hyperlink ref="A7" location="'C4'!A1" display="4. Índice de marginación"/>
    <hyperlink ref="A8" location="'C5'!A1" display="5. Cobertura de la población con servicio de agua entubada"/>
    <hyperlink ref="A9" location="'C6'!A1" display="6. Cobertura de la población con servicio de drenaje"/>
    <hyperlink ref="A10" location="'C7'!A1" display="7. Cobertura de la población con servicio de energía eléctrica"/>
    <hyperlink ref="A14" location="'C8'!A1" display="8. Superficie del país cubierta por vegetación natural"/>
    <hyperlink ref="A16" location="'C10'!A1" display="10. Producción forestal maderable"/>
    <hyperlink ref="A17" location="'C11'!A1" display="11. Producción forestal no maderable"/>
    <hyperlink ref="A18" location="'C12'!A1" display="12. Número de incendios forestales"/>
    <hyperlink ref="A19" location="'C13'!A1" display="13. Superficie afectada por incendios forestales"/>
    <hyperlink ref="A20" location="'C14'!A1" display="14. Superficie afectada por incendios forestales por estrato de vegetación "/>
    <hyperlink ref="A21" location="'C15'!A1" display="15. Duración promedio de incendios forestales"/>
    <hyperlink ref="A22" location="'C16'!A1" display="16. Superficie de plantaciones forestales comerciales establecidas"/>
    <hyperlink ref="A23" location="'C17'!A1" display="17. Cambio de utilización de terrenos forestales autorizado bajo criterios de excepcionalidad: Solicitudes y superficie autorizadas"/>
    <hyperlink ref="A24" location="'C18'!A1" display="18. Cambio de utilización de terrenos forestales autorizado bajo criterios de excepcionalidad: Superficie autorizada según ecosistema afectado"/>
    <hyperlink ref="A25" location="'C19'!A1" display="19. Cambio de utilización de terrenos forestales autorizado bajo criterios de excepcionalidad: Nuevo uso para la superficie autorizada"/>
    <hyperlink ref="A26" location="'C20'!A1" display="20. Superficie reforestada"/>
    <hyperlink ref="A30" location="'C21'!A1" display="21. Unidades de suelos dominantes, 1999"/>
    <hyperlink ref="A31" location="'C22'!A1" display="22. Degradación física y química de suelos, 2002"/>
    <hyperlink ref="A32" location="'C23'!A1" display="23. Erosión eólica e hídrica de suelos, 2002"/>
    <hyperlink ref="A33" location="'C24'!A1" display="24. Superficie beneficiada por el Programa Nacional de Suelos forestales, en materia de restauración y conservación de suelos"/>
    <hyperlink ref="A37" location="'C25'!A1" display="25. Riqueza de especies en grupos selecionados, 2015"/>
    <hyperlink ref="A38" location="'C26'!A1" display="26. Especies conocidas, endémicas e incluidas en alguna categoría de riego (NOM-059_SEMARNAT-2010)"/>
    <hyperlink ref="A39" location="'C27'!A1" display="27. Superficie vigente de las unidades extensivas de manejo para la conservación de la vida silvestre "/>
    <hyperlink ref="A40" location="'C28'!A1" display="28. Frecuencia de visitas realizadas por investigadores al amparo de permisos de colecta científica"/>
    <hyperlink ref="A44" location="'C29'!A1" display="29. Precipitación media"/>
    <hyperlink ref="A45" location="'C30'!A1" display="30. Escurrimiento natural medio superficial"/>
    <hyperlink ref="A46" location="'C31'!A1" display="31. Volúmenes de recarga y extracción de acuíferos sobreexplotados, 2013"/>
    <hyperlink ref="A47" location="'C32'!A1" display="32. Grado de presión sobre los recursos hídricos"/>
    <hyperlink ref="A48" location="'C33'!A1" display="33. Volúmenes concesionados por usos consuntivos agrupados, 2013"/>
    <hyperlink ref="A49" location="'C34'!A1" display="34. Distribución de las estaciones de monitoreo de calidad del agua superficial, según categoría de DBO5"/>
    <hyperlink ref="A50" location="'C35'!A1" display="35. Distribución de las estaciones de monitoreo de calidad del agua superficial, según categoría de DQO"/>
    <hyperlink ref="A51" location="'C36'!A1" display="36. Distribución de las estaciones de monitoreo de calidad del agua superficial, según categoría de SST"/>
    <hyperlink ref="A55" location="'C37'!A1" display="37. Emisiones de contaminantes atmosféricos por fuentes fijas, 2008"/>
    <hyperlink ref="A56" location="'C38'!A1" display="38. Emisiones de contaminantes atmosféricos por fuentes móviles, 2008"/>
    <hyperlink ref="A57" location="'C39'!A1" display="39. Emisiones de contaminantes atmosféricos por fuentes de área, 2008"/>
    <hyperlink ref="A58" location="'C40'!A1" display="40. Emisiones de contaminantes atmosféricos por fuentes naturales, 2008"/>
    <hyperlink ref="A59" location="'C41'!A1" display="41. Excedencias a las normas de contaminantes atmosféricos en ciudades principales"/>
    <hyperlink ref="A63" location="'C45'!A1" display="45. Inventario Nacional de Emisiones de Gases de Efecto Invernadero, 2013"/>
    <hyperlink ref="A67" location="'C46'!A1" display="46. Generación estimada de residuos sólidos urbanos"/>
    <hyperlink ref="A68" location="'C47'!A1" display="47. Recolección estimada de residuos sólidos urbanos"/>
    <hyperlink ref="A69" location="'C48'!A1" display="48. Disposición estimada de residuos sólidos urbanos"/>
    <hyperlink ref="A70" location="'C49'!A1" display="49. Generación estimada de residuos peligrosos según categoría de generador"/>
    <hyperlink ref="A71" location="'C50'!A1" display="50. Infraestructura autorizada para el tratamiento de residuos peligrosos industriales"/>
    <hyperlink ref="A72" location="'C51'!A1" display="51. Capacidad instalada autorizada para el reciclaje de residuos peligrosos industriales, según tipo de residuo, 2014 "/>
    <hyperlink ref="A76" location="'C52'!A1" display="52. Áreas naturales protegidas federales según categoría de manejo, 2015"/>
    <hyperlink ref="A77" location="'C53'!A1" display="53. Proyectos ingresados bajo el procedimiento de evaluación de impacto ambiental"/>
    <hyperlink ref="A78" location="'C54'!A1" display="54. Inspecciones y operativos de inspección de los recursos marítimos"/>
    <hyperlink ref="A79" location="'C55'!A1" display="55. Resultados de las visitas de inspección y vigilancia en materia de impacto ambiental"/>
    <hyperlink ref="A80" location="'C56'!A1" display="56. Recaudación obtenida por uso de la Zona Federal Marítimo Terrestre"/>
    <hyperlink ref="A81" location="'C57'!A1" display="57. Cuentas Ecológicas y Económicas de México (2003-2013), año base 2008"/>
    <hyperlink ref="A6" location="'C3'!A1" display="3. Índice de desarrollo humano, 2008, 2010, 2012"/>
    <hyperlink ref="A15" location="'C9'!A1" display="9. Superficie total apoyada por su incorporación al pago de servicios ambientales del bosque"/>
    <hyperlink ref="A60" location="'C42'!A1" display="42. Concentraciones máximas horarios de ozono en ciudades con monitoreo atmosférico"/>
    <hyperlink ref="A61" location="'C43'!A1" display="43. Promedio anual de las concentraciones diarias de PM10 en ciudades con monitoreo atmosférico"/>
    <hyperlink ref="A62" location="'C44'!A1" display="44. Consumo ponderado de sustancias agotadoras del ozono estratosf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Q73"/>
  <sheetViews>
    <sheetView zoomScaleNormal="100" workbookViewId="0">
      <pane ySplit="4" topLeftCell="A5" activePane="bottomLeft" state="frozen"/>
      <selection pane="bottomLeft" sqref="A1:L1"/>
    </sheetView>
  </sheetViews>
  <sheetFormatPr baseColWidth="10" defaultRowHeight="15"/>
  <cols>
    <col min="1" max="1" width="17.85546875" style="317" customWidth="1"/>
    <col min="2" max="2" width="1.7109375" style="317" customWidth="1"/>
    <col min="3" max="4" width="13.7109375" style="317" customWidth="1"/>
    <col min="5" max="6" width="13.7109375" style="614" customWidth="1"/>
    <col min="7" max="7" width="3.7109375" style="317" customWidth="1"/>
    <col min="8" max="9" width="13.7109375" style="317" customWidth="1"/>
    <col min="10" max="11" width="13.7109375" style="614" customWidth="1"/>
    <col min="12" max="12" width="1.7109375" style="317" customWidth="1"/>
    <col min="13" max="43" width="0" style="317" hidden="1" customWidth="1"/>
    <col min="44" max="238" width="11.42578125" style="317"/>
    <col min="239" max="239" width="15.7109375" style="317" customWidth="1"/>
    <col min="240" max="240" width="0.85546875" style="317" customWidth="1"/>
    <col min="241" max="248" width="7.7109375" style="317" customWidth="1"/>
    <col min="249" max="249" width="0.85546875" style="317" customWidth="1"/>
    <col min="250" max="257" width="7.7109375" style="317" customWidth="1"/>
    <col min="258" max="258" width="0.85546875" style="317" customWidth="1"/>
    <col min="259" max="494" width="11.42578125" style="317"/>
    <col min="495" max="495" width="15.7109375" style="317" customWidth="1"/>
    <col min="496" max="496" width="0.85546875" style="317" customWidth="1"/>
    <col min="497" max="504" width="7.7109375" style="317" customWidth="1"/>
    <col min="505" max="505" width="0.85546875" style="317" customWidth="1"/>
    <col min="506" max="513" width="7.7109375" style="317" customWidth="1"/>
    <col min="514" max="514" width="0.85546875" style="317" customWidth="1"/>
    <col min="515" max="750" width="11.42578125" style="317"/>
    <col min="751" max="751" width="15.7109375" style="317" customWidth="1"/>
    <col min="752" max="752" width="0.85546875" style="317" customWidth="1"/>
    <col min="753" max="760" width="7.7109375" style="317" customWidth="1"/>
    <col min="761" max="761" width="0.85546875" style="317" customWidth="1"/>
    <col min="762" max="769" width="7.7109375" style="317" customWidth="1"/>
    <col min="770" max="770" width="0.85546875" style="317" customWidth="1"/>
    <col min="771" max="1006" width="11.42578125" style="317"/>
    <col min="1007" max="1007" width="15.7109375" style="317" customWidth="1"/>
    <col min="1008" max="1008" width="0.85546875" style="317" customWidth="1"/>
    <col min="1009" max="1016" width="7.7109375" style="317" customWidth="1"/>
    <col min="1017" max="1017" width="0.85546875" style="317" customWidth="1"/>
    <col min="1018" max="1025" width="7.7109375" style="317" customWidth="1"/>
    <col min="1026" max="1026" width="0.85546875" style="317" customWidth="1"/>
    <col min="1027" max="1262" width="11.42578125" style="317"/>
    <col min="1263" max="1263" width="15.7109375" style="317" customWidth="1"/>
    <col min="1264" max="1264" width="0.85546875" style="317" customWidth="1"/>
    <col min="1265" max="1272" width="7.7109375" style="317" customWidth="1"/>
    <col min="1273" max="1273" width="0.85546875" style="317" customWidth="1"/>
    <col min="1274" max="1281" width="7.7109375" style="317" customWidth="1"/>
    <col min="1282" max="1282" width="0.85546875" style="317" customWidth="1"/>
    <col min="1283" max="1518" width="11.42578125" style="317"/>
    <col min="1519" max="1519" width="15.7109375" style="317" customWidth="1"/>
    <col min="1520" max="1520" width="0.85546875" style="317" customWidth="1"/>
    <col min="1521" max="1528" width="7.7109375" style="317" customWidth="1"/>
    <col min="1529" max="1529" width="0.85546875" style="317" customWidth="1"/>
    <col min="1530" max="1537" width="7.7109375" style="317" customWidth="1"/>
    <col min="1538" max="1538" width="0.85546875" style="317" customWidth="1"/>
    <col min="1539" max="1774" width="11.42578125" style="317"/>
    <col min="1775" max="1775" width="15.7109375" style="317" customWidth="1"/>
    <col min="1776" max="1776" width="0.85546875" style="317" customWidth="1"/>
    <col min="1777" max="1784" width="7.7109375" style="317" customWidth="1"/>
    <col min="1785" max="1785" width="0.85546875" style="317" customWidth="1"/>
    <col min="1786" max="1793" width="7.7109375" style="317" customWidth="1"/>
    <col min="1794" max="1794" width="0.85546875" style="317" customWidth="1"/>
    <col min="1795" max="2030" width="11.42578125" style="317"/>
    <col min="2031" max="2031" width="15.7109375" style="317" customWidth="1"/>
    <col min="2032" max="2032" width="0.85546875" style="317" customWidth="1"/>
    <col min="2033" max="2040" width="7.7109375" style="317" customWidth="1"/>
    <col min="2041" max="2041" width="0.85546875" style="317" customWidth="1"/>
    <col min="2042" max="2049" width="7.7109375" style="317" customWidth="1"/>
    <col min="2050" max="2050" width="0.85546875" style="317" customWidth="1"/>
    <col min="2051" max="2286" width="11.42578125" style="317"/>
    <col min="2287" max="2287" width="15.7109375" style="317" customWidth="1"/>
    <col min="2288" max="2288" width="0.85546875" style="317" customWidth="1"/>
    <col min="2289" max="2296" width="7.7109375" style="317" customWidth="1"/>
    <col min="2297" max="2297" width="0.85546875" style="317" customWidth="1"/>
    <col min="2298" max="2305" width="7.7109375" style="317" customWidth="1"/>
    <col min="2306" max="2306" width="0.85546875" style="317" customWidth="1"/>
    <col min="2307" max="2542" width="11.42578125" style="317"/>
    <col min="2543" max="2543" width="15.7109375" style="317" customWidth="1"/>
    <col min="2544" max="2544" width="0.85546875" style="317" customWidth="1"/>
    <col min="2545" max="2552" width="7.7109375" style="317" customWidth="1"/>
    <col min="2553" max="2553" width="0.85546875" style="317" customWidth="1"/>
    <col min="2554" max="2561" width="7.7109375" style="317" customWidth="1"/>
    <col min="2562" max="2562" width="0.85546875" style="317" customWidth="1"/>
    <col min="2563" max="2798" width="11.42578125" style="317"/>
    <col min="2799" max="2799" width="15.7109375" style="317" customWidth="1"/>
    <col min="2800" max="2800" width="0.85546875" style="317" customWidth="1"/>
    <col min="2801" max="2808" width="7.7109375" style="317" customWidth="1"/>
    <col min="2809" max="2809" width="0.85546875" style="317" customWidth="1"/>
    <col min="2810" max="2817" width="7.7109375" style="317" customWidth="1"/>
    <col min="2818" max="2818" width="0.85546875" style="317" customWidth="1"/>
    <col min="2819" max="3054" width="11.42578125" style="317"/>
    <col min="3055" max="3055" width="15.7109375" style="317" customWidth="1"/>
    <col min="3056" max="3056" width="0.85546875" style="317" customWidth="1"/>
    <col min="3057" max="3064" width="7.7109375" style="317" customWidth="1"/>
    <col min="3065" max="3065" width="0.85546875" style="317" customWidth="1"/>
    <col min="3066" max="3073" width="7.7109375" style="317" customWidth="1"/>
    <col min="3074" max="3074" width="0.85546875" style="317" customWidth="1"/>
    <col min="3075" max="3310" width="11.42578125" style="317"/>
    <col min="3311" max="3311" width="15.7109375" style="317" customWidth="1"/>
    <col min="3312" max="3312" width="0.85546875" style="317" customWidth="1"/>
    <col min="3313" max="3320" width="7.7109375" style="317" customWidth="1"/>
    <col min="3321" max="3321" width="0.85546875" style="317" customWidth="1"/>
    <col min="3322" max="3329" width="7.7109375" style="317" customWidth="1"/>
    <col min="3330" max="3330" width="0.85546875" style="317" customWidth="1"/>
    <col min="3331" max="3566" width="11.42578125" style="317"/>
    <col min="3567" max="3567" width="15.7109375" style="317" customWidth="1"/>
    <col min="3568" max="3568" width="0.85546875" style="317" customWidth="1"/>
    <col min="3569" max="3576" width="7.7109375" style="317" customWidth="1"/>
    <col min="3577" max="3577" width="0.85546875" style="317" customWidth="1"/>
    <col min="3578" max="3585" width="7.7109375" style="317" customWidth="1"/>
    <col min="3586" max="3586" width="0.85546875" style="317" customWidth="1"/>
    <col min="3587" max="3822" width="11.42578125" style="317"/>
    <col min="3823" max="3823" width="15.7109375" style="317" customWidth="1"/>
    <col min="3824" max="3824" width="0.85546875" style="317" customWidth="1"/>
    <col min="3825" max="3832" width="7.7109375" style="317" customWidth="1"/>
    <col min="3833" max="3833" width="0.85546875" style="317" customWidth="1"/>
    <col min="3834" max="3841" width="7.7109375" style="317" customWidth="1"/>
    <col min="3842" max="3842" width="0.85546875" style="317" customWidth="1"/>
    <col min="3843" max="4078" width="11.42578125" style="317"/>
    <col min="4079" max="4079" width="15.7109375" style="317" customWidth="1"/>
    <col min="4080" max="4080" width="0.85546875" style="317" customWidth="1"/>
    <col min="4081" max="4088" width="7.7109375" style="317" customWidth="1"/>
    <col min="4089" max="4089" width="0.85546875" style="317" customWidth="1"/>
    <col min="4090" max="4097" width="7.7109375" style="317" customWidth="1"/>
    <col min="4098" max="4098" width="0.85546875" style="317" customWidth="1"/>
    <col min="4099" max="4334" width="11.42578125" style="317"/>
    <col min="4335" max="4335" width="15.7109375" style="317" customWidth="1"/>
    <col min="4336" max="4336" width="0.85546875" style="317" customWidth="1"/>
    <col min="4337" max="4344" width="7.7109375" style="317" customWidth="1"/>
    <col min="4345" max="4345" width="0.85546875" style="317" customWidth="1"/>
    <col min="4346" max="4353" width="7.7109375" style="317" customWidth="1"/>
    <col min="4354" max="4354" width="0.85546875" style="317" customWidth="1"/>
    <col min="4355" max="4590" width="11.42578125" style="317"/>
    <col min="4591" max="4591" width="15.7109375" style="317" customWidth="1"/>
    <col min="4592" max="4592" width="0.85546875" style="317" customWidth="1"/>
    <col min="4593" max="4600" width="7.7109375" style="317" customWidth="1"/>
    <col min="4601" max="4601" width="0.85546875" style="317" customWidth="1"/>
    <col min="4602" max="4609" width="7.7109375" style="317" customWidth="1"/>
    <col min="4610" max="4610" width="0.85546875" style="317" customWidth="1"/>
    <col min="4611" max="4846" width="11.42578125" style="317"/>
    <col min="4847" max="4847" width="15.7109375" style="317" customWidth="1"/>
    <col min="4848" max="4848" width="0.85546875" style="317" customWidth="1"/>
    <col min="4849" max="4856" width="7.7109375" style="317" customWidth="1"/>
    <col min="4857" max="4857" width="0.85546875" style="317" customWidth="1"/>
    <col min="4858" max="4865" width="7.7109375" style="317" customWidth="1"/>
    <col min="4866" max="4866" width="0.85546875" style="317" customWidth="1"/>
    <col min="4867" max="5102" width="11.42578125" style="317"/>
    <col min="5103" max="5103" width="15.7109375" style="317" customWidth="1"/>
    <col min="5104" max="5104" width="0.85546875" style="317" customWidth="1"/>
    <col min="5105" max="5112" width="7.7109375" style="317" customWidth="1"/>
    <col min="5113" max="5113" width="0.85546875" style="317" customWidth="1"/>
    <col min="5114" max="5121" width="7.7109375" style="317" customWidth="1"/>
    <col min="5122" max="5122" width="0.85546875" style="317" customWidth="1"/>
    <col min="5123" max="5358" width="11.42578125" style="317"/>
    <col min="5359" max="5359" width="15.7109375" style="317" customWidth="1"/>
    <col min="5360" max="5360" width="0.85546875" style="317" customWidth="1"/>
    <col min="5361" max="5368" width="7.7109375" style="317" customWidth="1"/>
    <col min="5369" max="5369" width="0.85546875" style="317" customWidth="1"/>
    <col min="5370" max="5377" width="7.7109375" style="317" customWidth="1"/>
    <col min="5378" max="5378" width="0.85546875" style="317" customWidth="1"/>
    <col min="5379" max="5614" width="11.42578125" style="317"/>
    <col min="5615" max="5615" width="15.7109375" style="317" customWidth="1"/>
    <col min="5616" max="5616" width="0.85546875" style="317" customWidth="1"/>
    <col min="5617" max="5624" width="7.7109375" style="317" customWidth="1"/>
    <col min="5625" max="5625" width="0.85546875" style="317" customWidth="1"/>
    <col min="5626" max="5633" width="7.7109375" style="317" customWidth="1"/>
    <col min="5634" max="5634" width="0.85546875" style="317" customWidth="1"/>
    <col min="5635" max="5870" width="11.42578125" style="317"/>
    <col min="5871" max="5871" width="15.7109375" style="317" customWidth="1"/>
    <col min="5872" max="5872" width="0.85546875" style="317" customWidth="1"/>
    <col min="5873" max="5880" width="7.7109375" style="317" customWidth="1"/>
    <col min="5881" max="5881" width="0.85546875" style="317" customWidth="1"/>
    <col min="5882" max="5889" width="7.7109375" style="317" customWidth="1"/>
    <col min="5890" max="5890" width="0.85546875" style="317" customWidth="1"/>
    <col min="5891" max="6126" width="11.42578125" style="317"/>
    <col min="6127" max="6127" width="15.7109375" style="317" customWidth="1"/>
    <col min="6128" max="6128" width="0.85546875" style="317" customWidth="1"/>
    <col min="6129" max="6136" width="7.7109375" style="317" customWidth="1"/>
    <col min="6137" max="6137" width="0.85546875" style="317" customWidth="1"/>
    <col min="6138" max="6145" width="7.7109375" style="317" customWidth="1"/>
    <col min="6146" max="6146" width="0.85546875" style="317" customWidth="1"/>
    <col min="6147" max="6382" width="11.42578125" style="317"/>
    <col min="6383" max="6383" width="15.7109375" style="317" customWidth="1"/>
    <col min="6384" max="6384" width="0.85546875" style="317" customWidth="1"/>
    <col min="6385" max="6392" width="7.7109375" style="317" customWidth="1"/>
    <col min="6393" max="6393" width="0.85546875" style="317" customWidth="1"/>
    <col min="6394" max="6401" width="7.7109375" style="317" customWidth="1"/>
    <col min="6402" max="6402" width="0.85546875" style="317" customWidth="1"/>
    <col min="6403" max="6638" width="11.42578125" style="317"/>
    <col min="6639" max="6639" width="15.7109375" style="317" customWidth="1"/>
    <col min="6640" max="6640" width="0.85546875" style="317" customWidth="1"/>
    <col min="6641" max="6648" width="7.7109375" style="317" customWidth="1"/>
    <col min="6649" max="6649" width="0.85546875" style="317" customWidth="1"/>
    <col min="6650" max="6657" width="7.7109375" style="317" customWidth="1"/>
    <col min="6658" max="6658" width="0.85546875" style="317" customWidth="1"/>
    <col min="6659" max="6894" width="11.42578125" style="317"/>
    <col min="6895" max="6895" width="15.7109375" style="317" customWidth="1"/>
    <col min="6896" max="6896" width="0.85546875" style="317" customWidth="1"/>
    <col min="6897" max="6904" width="7.7109375" style="317" customWidth="1"/>
    <col min="6905" max="6905" width="0.85546875" style="317" customWidth="1"/>
    <col min="6906" max="6913" width="7.7109375" style="317" customWidth="1"/>
    <col min="6914" max="6914" width="0.85546875" style="317" customWidth="1"/>
    <col min="6915" max="7150" width="11.42578125" style="317"/>
    <col min="7151" max="7151" width="15.7109375" style="317" customWidth="1"/>
    <col min="7152" max="7152" width="0.85546875" style="317" customWidth="1"/>
    <col min="7153" max="7160" width="7.7109375" style="317" customWidth="1"/>
    <col min="7161" max="7161" width="0.85546875" style="317" customWidth="1"/>
    <col min="7162" max="7169" width="7.7109375" style="317" customWidth="1"/>
    <col min="7170" max="7170" width="0.85546875" style="317" customWidth="1"/>
    <col min="7171" max="7406" width="11.42578125" style="317"/>
    <col min="7407" max="7407" width="15.7109375" style="317" customWidth="1"/>
    <col min="7408" max="7408" width="0.85546875" style="317" customWidth="1"/>
    <col min="7409" max="7416" width="7.7109375" style="317" customWidth="1"/>
    <col min="7417" max="7417" width="0.85546875" style="317" customWidth="1"/>
    <col min="7418" max="7425" width="7.7109375" style="317" customWidth="1"/>
    <col min="7426" max="7426" width="0.85546875" style="317" customWidth="1"/>
    <col min="7427" max="7662" width="11.42578125" style="317"/>
    <col min="7663" max="7663" width="15.7109375" style="317" customWidth="1"/>
    <col min="7664" max="7664" width="0.85546875" style="317" customWidth="1"/>
    <col min="7665" max="7672" width="7.7109375" style="317" customWidth="1"/>
    <col min="7673" max="7673" width="0.85546875" style="317" customWidth="1"/>
    <col min="7674" max="7681" width="7.7109375" style="317" customWidth="1"/>
    <col min="7682" max="7682" width="0.85546875" style="317" customWidth="1"/>
    <col min="7683" max="7918" width="11.42578125" style="317"/>
    <col min="7919" max="7919" width="15.7109375" style="317" customWidth="1"/>
    <col min="7920" max="7920" width="0.85546875" style="317" customWidth="1"/>
    <col min="7921" max="7928" width="7.7109375" style="317" customWidth="1"/>
    <col min="7929" max="7929" width="0.85546875" style="317" customWidth="1"/>
    <col min="7930" max="7937" width="7.7109375" style="317" customWidth="1"/>
    <col min="7938" max="7938" width="0.85546875" style="317" customWidth="1"/>
    <col min="7939" max="8174" width="11.42578125" style="317"/>
    <col min="8175" max="8175" width="15.7109375" style="317" customWidth="1"/>
    <col min="8176" max="8176" width="0.85546875" style="317" customWidth="1"/>
    <col min="8177" max="8184" width="7.7109375" style="317" customWidth="1"/>
    <col min="8185" max="8185" width="0.85546875" style="317" customWidth="1"/>
    <col min="8186" max="8193" width="7.7109375" style="317" customWidth="1"/>
    <col min="8194" max="8194" width="0.85546875" style="317" customWidth="1"/>
    <col min="8195" max="8430" width="11.42578125" style="317"/>
    <col min="8431" max="8431" width="15.7109375" style="317" customWidth="1"/>
    <col min="8432" max="8432" width="0.85546875" style="317" customWidth="1"/>
    <col min="8433" max="8440" width="7.7109375" style="317" customWidth="1"/>
    <col min="8441" max="8441" width="0.85546875" style="317" customWidth="1"/>
    <col min="8442" max="8449" width="7.7109375" style="317" customWidth="1"/>
    <col min="8450" max="8450" width="0.85546875" style="317" customWidth="1"/>
    <col min="8451" max="8686" width="11.42578125" style="317"/>
    <col min="8687" max="8687" width="15.7109375" style="317" customWidth="1"/>
    <col min="8688" max="8688" width="0.85546875" style="317" customWidth="1"/>
    <col min="8689" max="8696" width="7.7109375" style="317" customWidth="1"/>
    <col min="8697" max="8697" width="0.85546875" style="317" customWidth="1"/>
    <col min="8698" max="8705" width="7.7109375" style="317" customWidth="1"/>
    <col min="8706" max="8706" width="0.85546875" style="317" customWidth="1"/>
    <col min="8707" max="8942" width="11.42578125" style="317"/>
    <col min="8943" max="8943" width="15.7109375" style="317" customWidth="1"/>
    <col min="8944" max="8944" width="0.85546875" style="317" customWidth="1"/>
    <col min="8945" max="8952" width="7.7109375" style="317" customWidth="1"/>
    <col min="8953" max="8953" width="0.85546875" style="317" customWidth="1"/>
    <col min="8954" max="8961" width="7.7109375" style="317" customWidth="1"/>
    <col min="8962" max="8962" width="0.85546875" style="317" customWidth="1"/>
    <col min="8963" max="9198" width="11.42578125" style="317"/>
    <col min="9199" max="9199" width="15.7109375" style="317" customWidth="1"/>
    <col min="9200" max="9200" width="0.85546875" style="317" customWidth="1"/>
    <col min="9201" max="9208" width="7.7109375" style="317" customWidth="1"/>
    <col min="9209" max="9209" width="0.85546875" style="317" customWidth="1"/>
    <col min="9210" max="9217" width="7.7109375" style="317" customWidth="1"/>
    <col min="9218" max="9218" width="0.85546875" style="317" customWidth="1"/>
    <col min="9219" max="9454" width="11.42578125" style="317"/>
    <col min="9455" max="9455" width="15.7109375" style="317" customWidth="1"/>
    <col min="9456" max="9456" width="0.85546875" style="317" customWidth="1"/>
    <col min="9457" max="9464" width="7.7109375" style="317" customWidth="1"/>
    <col min="9465" max="9465" width="0.85546875" style="317" customWidth="1"/>
    <col min="9466" max="9473" width="7.7109375" style="317" customWidth="1"/>
    <col min="9474" max="9474" width="0.85546875" style="317" customWidth="1"/>
    <col min="9475" max="9710" width="11.42578125" style="317"/>
    <col min="9711" max="9711" width="15.7109375" style="317" customWidth="1"/>
    <col min="9712" max="9712" width="0.85546875" style="317" customWidth="1"/>
    <col min="9713" max="9720" width="7.7109375" style="317" customWidth="1"/>
    <col min="9721" max="9721" width="0.85546875" style="317" customWidth="1"/>
    <col min="9722" max="9729" width="7.7109375" style="317" customWidth="1"/>
    <col min="9730" max="9730" width="0.85546875" style="317" customWidth="1"/>
    <col min="9731" max="9966" width="11.42578125" style="317"/>
    <col min="9967" max="9967" width="15.7109375" style="317" customWidth="1"/>
    <col min="9968" max="9968" width="0.85546875" style="317" customWidth="1"/>
    <col min="9969" max="9976" width="7.7109375" style="317" customWidth="1"/>
    <col min="9977" max="9977" width="0.85546875" style="317" customWidth="1"/>
    <col min="9978" max="9985" width="7.7109375" style="317" customWidth="1"/>
    <col min="9986" max="9986" width="0.85546875" style="317" customWidth="1"/>
    <col min="9987" max="10222" width="11.42578125" style="317"/>
    <col min="10223" max="10223" width="15.7109375" style="317" customWidth="1"/>
    <col min="10224" max="10224" width="0.85546875" style="317" customWidth="1"/>
    <col min="10225" max="10232" width="7.7109375" style="317" customWidth="1"/>
    <col min="10233" max="10233" width="0.85546875" style="317" customWidth="1"/>
    <col min="10234" max="10241" width="7.7109375" style="317" customWidth="1"/>
    <col min="10242" max="10242" width="0.85546875" style="317" customWidth="1"/>
    <col min="10243" max="10478" width="11.42578125" style="317"/>
    <col min="10479" max="10479" width="15.7109375" style="317" customWidth="1"/>
    <col min="10480" max="10480" width="0.85546875" style="317" customWidth="1"/>
    <col min="10481" max="10488" width="7.7109375" style="317" customWidth="1"/>
    <col min="10489" max="10489" width="0.85546875" style="317" customWidth="1"/>
    <col min="10490" max="10497" width="7.7109375" style="317" customWidth="1"/>
    <col min="10498" max="10498" width="0.85546875" style="317" customWidth="1"/>
    <col min="10499" max="10734" width="11.42578125" style="317"/>
    <col min="10735" max="10735" width="15.7109375" style="317" customWidth="1"/>
    <col min="10736" max="10736" width="0.85546875" style="317" customWidth="1"/>
    <col min="10737" max="10744" width="7.7109375" style="317" customWidth="1"/>
    <col min="10745" max="10745" width="0.85546875" style="317" customWidth="1"/>
    <col min="10746" max="10753" width="7.7109375" style="317" customWidth="1"/>
    <col min="10754" max="10754" width="0.85546875" style="317" customWidth="1"/>
    <col min="10755" max="10990" width="11.42578125" style="317"/>
    <col min="10991" max="10991" width="15.7109375" style="317" customWidth="1"/>
    <col min="10992" max="10992" width="0.85546875" style="317" customWidth="1"/>
    <col min="10993" max="11000" width="7.7109375" style="317" customWidth="1"/>
    <col min="11001" max="11001" width="0.85546875" style="317" customWidth="1"/>
    <col min="11002" max="11009" width="7.7109375" style="317" customWidth="1"/>
    <col min="11010" max="11010" width="0.85546875" style="317" customWidth="1"/>
    <col min="11011" max="11246" width="11.42578125" style="317"/>
    <col min="11247" max="11247" width="15.7109375" style="317" customWidth="1"/>
    <col min="11248" max="11248" width="0.85546875" style="317" customWidth="1"/>
    <col min="11249" max="11256" width="7.7109375" style="317" customWidth="1"/>
    <col min="11257" max="11257" width="0.85546875" style="317" customWidth="1"/>
    <col min="11258" max="11265" width="7.7109375" style="317" customWidth="1"/>
    <col min="11266" max="11266" width="0.85546875" style="317" customWidth="1"/>
    <col min="11267" max="11502" width="11.42578125" style="317"/>
    <col min="11503" max="11503" width="15.7109375" style="317" customWidth="1"/>
    <col min="11504" max="11504" width="0.85546875" style="317" customWidth="1"/>
    <col min="11505" max="11512" width="7.7109375" style="317" customWidth="1"/>
    <col min="11513" max="11513" width="0.85546875" style="317" customWidth="1"/>
    <col min="11514" max="11521" width="7.7109375" style="317" customWidth="1"/>
    <col min="11522" max="11522" width="0.85546875" style="317" customWidth="1"/>
    <col min="11523" max="11758" width="11.42578125" style="317"/>
    <col min="11759" max="11759" width="15.7109375" style="317" customWidth="1"/>
    <col min="11760" max="11760" width="0.85546875" style="317" customWidth="1"/>
    <col min="11761" max="11768" width="7.7109375" style="317" customWidth="1"/>
    <col min="11769" max="11769" width="0.85546875" style="317" customWidth="1"/>
    <col min="11770" max="11777" width="7.7109375" style="317" customWidth="1"/>
    <col min="11778" max="11778" width="0.85546875" style="317" customWidth="1"/>
    <col min="11779" max="12014" width="11.42578125" style="317"/>
    <col min="12015" max="12015" width="15.7109375" style="317" customWidth="1"/>
    <col min="12016" max="12016" width="0.85546875" style="317" customWidth="1"/>
    <col min="12017" max="12024" width="7.7109375" style="317" customWidth="1"/>
    <col min="12025" max="12025" width="0.85546875" style="317" customWidth="1"/>
    <col min="12026" max="12033" width="7.7109375" style="317" customWidth="1"/>
    <col min="12034" max="12034" width="0.85546875" style="317" customWidth="1"/>
    <col min="12035" max="12270" width="11.42578125" style="317"/>
    <col min="12271" max="12271" width="15.7109375" style="317" customWidth="1"/>
    <col min="12272" max="12272" width="0.85546875" style="317" customWidth="1"/>
    <col min="12273" max="12280" width="7.7109375" style="317" customWidth="1"/>
    <col min="12281" max="12281" width="0.85546875" style="317" customWidth="1"/>
    <col min="12282" max="12289" width="7.7109375" style="317" customWidth="1"/>
    <col min="12290" max="12290" width="0.85546875" style="317" customWidth="1"/>
    <col min="12291" max="12526" width="11.42578125" style="317"/>
    <col min="12527" max="12527" width="15.7109375" style="317" customWidth="1"/>
    <col min="12528" max="12528" width="0.85546875" style="317" customWidth="1"/>
    <col min="12529" max="12536" width="7.7109375" style="317" customWidth="1"/>
    <col min="12537" max="12537" width="0.85546875" style="317" customWidth="1"/>
    <col min="12538" max="12545" width="7.7109375" style="317" customWidth="1"/>
    <col min="12546" max="12546" width="0.85546875" style="317" customWidth="1"/>
    <col min="12547" max="12782" width="11.42578125" style="317"/>
    <col min="12783" max="12783" width="15.7109375" style="317" customWidth="1"/>
    <col min="12784" max="12784" width="0.85546875" style="317" customWidth="1"/>
    <col min="12785" max="12792" width="7.7109375" style="317" customWidth="1"/>
    <col min="12793" max="12793" width="0.85546875" style="317" customWidth="1"/>
    <col min="12794" max="12801" width="7.7109375" style="317" customWidth="1"/>
    <col min="12802" max="12802" width="0.85546875" style="317" customWidth="1"/>
    <col min="12803" max="13038" width="11.42578125" style="317"/>
    <col min="13039" max="13039" width="15.7109375" style="317" customWidth="1"/>
    <col min="13040" max="13040" width="0.85546875" style="317" customWidth="1"/>
    <col min="13041" max="13048" width="7.7109375" style="317" customWidth="1"/>
    <col min="13049" max="13049" width="0.85546875" style="317" customWidth="1"/>
    <col min="13050" max="13057" width="7.7109375" style="317" customWidth="1"/>
    <col min="13058" max="13058" width="0.85546875" style="317" customWidth="1"/>
    <col min="13059" max="13294" width="11.42578125" style="317"/>
    <col min="13295" max="13295" width="15.7109375" style="317" customWidth="1"/>
    <col min="13296" max="13296" width="0.85546875" style="317" customWidth="1"/>
    <col min="13297" max="13304" width="7.7109375" style="317" customWidth="1"/>
    <col min="13305" max="13305" width="0.85546875" style="317" customWidth="1"/>
    <col min="13306" max="13313" width="7.7109375" style="317" customWidth="1"/>
    <col min="13314" max="13314" width="0.85546875" style="317" customWidth="1"/>
    <col min="13315" max="13550" width="11.42578125" style="317"/>
    <col min="13551" max="13551" width="15.7109375" style="317" customWidth="1"/>
    <col min="13552" max="13552" width="0.85546875" style="317" customWidth="1"/>
    <col min="13553" max="13560" width="7.7109375" style="317" customWidth="1"/>
    <col min="13561" max="13561" width="0.85546875" style="317" customWidth="1"/>
    <col min="13562" max="13569" width="7.7109375" style="317" customWidth="1"/>
    <col min="13570" max="13570" width="0.85546875" style="317" customWidth="1"/>
    <col min="13571" max="13806" width="11.42578125" style="317"/>
    <col min="13807" max="13807" width="15.7109375" style="317" customWidth="1"/>
    <col min="13808" max="13808" width="0.85546875" style="317" customWidth="1"/>
    <col min="13809" max="13816" width="7.7109375" style="317" customWidth="1"/>
    <col min="13817" max="13817" width="0.85546875" style="317" customWidth="1"/>
    <col min="13818" max="13825" width="7.7109375" style="317" customWidth="1"/>
    <col min="13826" max="13826" width="0.85546875" style="317" customWidth="1"/>
    <col min="13827" max="14062" width="11.42578125" style="317"/>
    <col min="14063" max="14063" width="15.7109375" style="317" customWidth="1"/>
    <col min="14064" max="14064" width="0.85546875" style="317" customWidth="1"/>
    <col min="14065" max="14072" width="7.7109375" style="317" customWidth="1"/>
    <col min="14073" max="14073" width="0.85546875" style="317" customWidth="1"/>
    <col min="14074" max="14081" width="7.7109375" style="317" customWidth="1"/>
    <col min="14082" max="14082" width="0.85546875" style="317" customWidth="1"/>
    <col min="14083" max="14318" width="11.42578125" style="317"/>
    <col min="14319" max="14319" width="15.7109375" style="317" customWidth="1"/>
    <col min="14320" max="14320" width="0.85546875" style="317" customWidth="1"/>
    <col min="14321" max="14328" width="7.7109375" style="317" customWidth="1"/>
    <col min="14329" max="14329" width="0.85546875" style="317" customWidth="1"/>
    <col min="14330" max="14337" width="7.7109375" style="317" customWidth="1"/>
    <col min="14338" max="14338" width="0.85546875" style="317" customWidth="1"/>
    <col min="14339" max="14574" width="11.42578125" style="317"/>
    <col min="14575" max="14575" width="15.7109375" style="317" customWidth="1"/>
    <col min="14576" max="14576" width="0.85546875" style="317" customWidth="1"/>
    <col min="14577" max="14584" width="7.7109375" style="317" customWidth="1"/>
    <col min="14585" max="14585" width="0.85546875" style="317" customWidth="1"/>
    <col min="14586" max="14593" width="7.7109375" style="317" customWidth="1"/>
    <col min="14594" max="14594" width="0.85546875" style="317" customWidth="1"/>
    <col min="14595" max="14830" width="11.42578125" style="317"/>
    <col min="14831" max="14831" width="15.7109375" style="317" customWidth="1"/>
    <col min="14832" max="14832" width="0.85546875" style="317" customWidth="1"/>
    <col min="14833" max="14840" width="7.7109375" style="317" customWidth="1"/>
    <col min="14841" max="14841" width="0.85546875" style="317" customWidth="1"/>
    <col min="14842" max="14849" width="7.7109375" style="317" customWidth="1"/>
    <col min="14850" max="14850" width="0.85546875" style="317" customWidth="1"/>
    <col min="14851" max="15086" width="11.42578125" style="317"/>
    <col min="15087" max="15087" width="15.7109375" style="317" customWidth="1"/>
    <col min="15088" max="15088" width="0.85546875" style="317" customWidth="1"/>
    <col min="15089" max="15096" width="7.7109375" style="317" customWidth="1"/>
    <col min="15097" max="15097" width="0.85546875" style="317" customWidth="1"/>
    <col min="15098" max="15105" width="7.7109375" style="317" customWidth="1"/>
    <col min="15106" max="15106" width="0.85546875" style="317" customWidth="1"/>
    <col min="15107" max="15342" width="11.42578125" style="317"/>
    <col min="15343" max="15343" width="15.7109375" style="317" customWidth="1"/>
    <col min="15344" max="15344" width="0.85546875" style="317" customWidth="1"/>
    <col min="15345" max="15352" width="7.7109375" style="317" customWidth="1"/>
    <col min="15353" max="15353" width="0.85546875" style="317" customWidth="1"/>
    <col min="15354" max="15361" width="7.7109375" style="317" customWidth="1"/>
    <col min="15362" max="15362" width="0.85546875" style="317" customWidth="1"/>
    <col min="15363" max="15598" width="11.42578125" style="317"/>
    <col min="15599" max="15599" width="15.7109375" style="317" customWidth="1"/>
    <col min="15600" max="15600" width="0.85546875" style="317" customWidth="1"/>
    <col min="15601" max="15608" width="7.7109375" style="317" customWidth="1"/>
    <col min="15609" max="15609" width="0.85546875" style="317" customWidth="1"/>
    <col min="15610" max="15617" width="7.7109375" style="317" customWidth="1"/>
    <col min="15618" max="15618" width="0.85546875" style="317" customWidth="1"/>
    <col min="15619" max="15854" width="11.42578125" style="317"/>
    <col min="15855" max="15855" width="15.7109375" style="317" customWidth="1"/>
    <col min="15856" max="15856" width="0.85546875" style="317" customWidth="1"/>
    <col min="15857" max="15864" width="7.7109375" style="317" customWidth="1"/>
    <col min="15865" max="15865" width="0.85546875" style="317" customWidth="1"/>
    <col min="15866" max="15873" width="7.7109375" style="317" customWidth="1"/>
    <col min="15874" max="15874" width="0.85546875" style="317" customWidth="1"/>
    <col min="15875" max="16110" width="11.42578125" style="317"/>
    <col min="16111" max="16111" width="15.7109375" style="317" customWidth="1"/>
    <col min="16112" max="16112" width="0.85546875" style="317" customWidth="1"/>
    <col min="16113" max="16120" width="7.7109375" style="317" customWidth="1"/>
    <col min="16121" max="16121" width="0.85546875" style="317" customWidth="1"/>
    <col min="16122" max="16129" width="7.7109375" style="317" customWidth="1"/>
    <col min="16130" max="16130" width="0.85546875" style="317" customWidth="1"/>
    <col min="16131" max="16384" width="11.42578125" style="317"/>
  </cols>
  <sheetData>
    <row r="1" spans="1:43" ht="20.25" customHeight="1">
      <c r="A1" s="898" t="s">
        <v>463</v>
      </c>
      <c r="B1" s="898"/>
      <c r="C1" s="898"/>
      <c r="D1" s="898"/>
      <c r="E1" s="898"/>
      <c r="F1" s="898"/>
      <c r="G1" s="898"/>
      <c r="H1" s="898"/>
      <c r="I1" s="898"/>
      <c r="J1" s="898"/>
      <c r="K1" s="898"/>
      <c r="L1" s="898"/>
      <c r="M1" s="317" t="s">
        <v>409</v>
      </c>
    </row>
    <row r="2" spans="1:43" ht="15.75" thickBot="1">
      <c r="A2" s="25" t="s">
        <v>47</v>
      </c>
      <c r="B2" s="25"/>
      <c r="N2" s="317" t="s">
        <v>385</v>
      </c>
      <c r="Q2" s="317" t="s">
        <v>387</v>
      </c>
      <c r="T2" s="317" t="s">
        <v>389</v>
      </c>
      <c r="W2" s="317" t="s">
        <v>391</v>
      </c>
      <c r="Z2" s="317" t="s">
        <v>393</v>
      </c>
      <c r="AC2" s="317" t="s">
        <v>403</v>
      </c>
      <c r="AF2" s="317" t="s">
        <v>404</v>
      </c>
      <c r="AI2" s="317" t="s">
        <v>405</v>
      </c>
      <c r="AL2" s="317" t="s">
        <v>406</v>
      </c>
      <c r="AO2" s="317" t="s">
        <v>407</v>
      </c>
    </row>
    <row r="3" spans="1:43" ht="24" customHeight="1">
      <c r="A3" s="875" t="s">
        <v>2</v>
      </c>
      <c r="B3" s="535"/>
      <c r="C3" s="879" t="s">
        <v>410</v>
      </c>
      <c r="D3" s="879"/>
      <c r="E3" s="879"/>
      <c r="F3" s="879"/>
      <c r="G3" s="536"/>
      <c r="H3" s="879" t="s">
        <v>411</v>
      </c>
      <c r="I3" s="879"/>
      <c r="J3" s="879"/>
      <c r="K3" s="879"/>
      <c r="L3" s="29"/>
      <c r="N3" s="897" t="s">
        <v>381</v>
      </c>
      <c r="O3" s="897"/>
      <c r="P3" s="897"/>
      <c r="Q3" s="896" t="s">
        <v>386</v>
      </c>
      <c r="R3" s="896"/>
      <c r="S3" s="896"/>
      <c r="T3" s="900" t="s">
        <v>388</v>
      </c>
      <c r="U3" s="900"/>
      <c r="V3" s="900"/>
      <c r="W3" s="901" t="s">
        <v>390</v>
      </c>
      <c r="X3" s="901"/>
      <c r="Y3" s="901"/>
      <c r="Z3" s="890" t="s">
        <v>392</v>
      </c>
      <c r="AA3" s="890"/>
      <c r="AB3" s="890"/>
      <c r="AC3" s="888" t="s">
        <v>381</v>
      </c>
      <c r="AD3" s="888"/>
      <c r="AE3" s="888"/>
      <c r="AF3" s="888" t="s">
        <v>386</v>
      </c>
      <c r="AG3" s="888"/>
      <c r="AH3" s="888"/>
      <c r="AI3" s="888" t="s">
        <v>388</v>
      </c>
      <c r="AJ3" s="888"/>
      <c r="AK3" s="888"/>
      <c r="AL3" s="888" t="s">
        <v>390</v>
      </c>
      <c r="AM3" s="888"/>
      <c r="AN3" s="888"/>
      <c r="AO3" s="888" t="s">
        <v>392</v>
      </c>
      <c r="AP3" s="888"/>
      <c r="AQ3" s="888"/>
    </row>
    <row r="4" spans="1:43" ht="15" customHeight="1">
      <c r="A4" s="876"/>
      <c r="B4" s="508"/>
      <c r="C4" s="701">
        <v>2013</v>
      </c>
      <c r="D4" s="701">
        <v>2014</v>
      </c>
      <c r="E4" s="701">
        <v>2015</v>
      </c>
      <c r="F4" s="701">
        <v>2016</v>
      </c>
      <c r="G4" s="702"/>
      <c r="H4" s="701">
        <v>2013</v>
      </c>
      <c r="I4" s="701">
        <v>2014</v>
      </c>
      <c r="J4" s="701">
        <v>2015</v>
      </c>
      <c r="K4" s="701">
        <v>2016</v>
      </c>
      <c r="L4" s="537"/>
      <c r="N4" s="327" t="s">
        <v>382</v>
      </c>
      <c r="O4" s="330" t="s">
        <v>383</v>
      </c>
      <c r="P4" s="330" t="s">
        <v>384</v>
      </c>
      <c r="Q4" s="366" t="s">
        <v>382</v>
      </c>
      <c r="R4" s="367" t="s">
        <v>383</v>
      </c>
      <c r="S4" s="367" t="s">
        <v>384</v>
      </c>
      <c r="T4" s="377" t="s">
        <v>382</v>
      </c>
      <c r="U4" s="378" t="s">
        <v>383</v>
      </c>
      <c r="V4" s="378" t="s">
        <v>384</v>
      </c>
      <c r="W4" s="388" t="s">
        <v>382</v>
      </c>
      <c r="X4" s="389" t="s">
        <v>383</v>
      </c>
      <c r="Y4" s="389" t="s">
        <v>384</v>
      </c>
      <c r="Z4" s="404" t="s">
        <v>382</v>
      </c>
      <c r="AA4" s="405" t="s">
        <v>383</v>
      </c>
      <c r="AB4" s="405" t="s">
        <v>384</v>
      </c>
      <c r="AC4" s="358" t="s">
        <v>382</v>
      </c>
      <c r="AD4" s="319" t="s">
        <v>383</v>
      </c>
      <c r="AE4" s="319" t="s">
        <v>384</v>
      </c>
      <c r="AF4" s="345" t="s">
        <v>382</v>
      </c>
      <c r="AG4" s="320" t="s">
        <v>383</v>
      </c>
      <c r="AH4" s="320" t="s">
        <v>384</v>
      </c>
      <c r="AI4" s="345" t="s">
        <v>382</v>
      </c>
      <c r="AJ4" s="320" t="s">
        <v>383</v>
      </c>
      <c r="AK4" s="320" t="s">
        <v>384</v>
      </c>
      <c r="AL4" s="345" t="s">
        <v>382</v>
      </c>
      <c r="AM4" s="320" t="s">
        <v>383</v>
      </c>
      <c r="AN4" s="320" t="s">
        <v>384</v>
      </c>
      <c r="AO4" s="345" t="s">
        <v>382</v>
      </c>
      <c r="AP4" s="320" t="s">
        <v>383</v>
      </c>
      <c r="AQ4" s="320" t="s">
        <v>384</v>
      </c>
    </row>
    <row r="5" spans="1:43" ht="15" customHeight="1">
      <c r="A5" s="77" t="s">
        <v>3</v>
      </c>
      <c r="B5" s="503"/>
      <c r="C5" s="507">
        <v>10030.81</v>
      </c>
      <c r="D5" s="610">
        <v>10515.149999999998</v>
      </c>
      <c r="E5" s="610">
        <v>10658.899999999998</v>
      </c>
      <c r="F5" s="661">
        <v>7643.1100000000006</v>
      </c>
      <c r="G5" s="661"/>
      <c r="H5" s="507">
        <v>1093.8</v>
      </c>
      <c r="I5" s="610">
        <v>1894.12</v>
      </c>
      <c r="J5" s="610">
        <v>1550.76</v>
      </c>
      <c r="K5" s="661">
        <v>829.7</v>
      </c>
      <c r="L5" s="315"/>
      <c r="M5" s="473" t="s">
        <v>3</v>
      </c>
      <c r="N5" s="332">
        <v>7</v>
      </c>
      <c r="O5" s="331">
        <v>1301.9400000000003</v>
      </c>
      <c r="P5" s="331">
        <v>680995.06</v>
      </c>
      <c r="Q5" s="364">
        <v>3</v>
      </c>
      <c r="R5" s="363">
        <v>1322.46</v>
      </c>
      <c r="S5" s="363">
        <v>582178.18999999994</v>
      </c>
      <c r="T5" s="375">
        <v>5</v>
      </c>
      <c r="U5" s="374">
        <v>947.73</v>
      </c>
      <c r="V5" s="374">
        <v>444532.86</v>
      </c>
      <c r="W5" s="386">
        <v>2</v>
      </c>
      <c r="X5" s="385">
        <v>2816.7400000000002</v>
      </c>
      <c r="Y5" s="392">
        <v>1136494.68</v>
      </c>
      <c r="Z5" s="402">
        <v>4</v>
      </c>
      <c r="AA5" s="401">
        <v>2550.48</v>
      </c>
      <c r="AB5" s="408">
        <v>1055863.7999999998</v>
      </c>
      <c r="AC5" s="463">
        <v>0</v>
      </c>
      <c r="AD5" s="463">
        <v>0</v>
      </c>
      <c r="AE5" s="348">
        <v>0</v>
      </c>
      <c r="AF5" s="355">
        <v>1</v>
      </c>
      <c r="AG5" s="463">
        <v>602.57000000000005</v>
      </c>
      <c r="AH5" s="463">
        <v>226118.79</v>
      </c>
      <c r="AI5" s="355">
        <v>0</v>
      </c>
      <c r="AJ5" s="463">
        <v>0</v>
      </c>
      <c r="AK5" s="463">
        <v>0</v>
      </c>
      <c r="AL5" s="355">
        <v>0</v>
      </c>
      <c r="AM5" s="463">
        <v>0</v>
      </c>
      <c r="AN5" s="463">
        <v>0</v>
      </c>
      <c r="AO5" s="355">
        <v>1</v>
      </c>
      <c r="AP5" s="463">
        <v>112.57</v>
      </c>
      <c r="AQ5" s="347">
        <v>51234.400000000001</v>
      </c>
    </row>
    <row r="6" spans="1:43" ht="15" customHeight="1">
      <c r="A6" s="81" t="s">
        <v>4</v>
      </c>
      <c r="B6" s="505"/>
      <c r="C6" s="88">
        <v>2230.4700000000003</v>
      </c>
      <c r="D6" s="8">
        <v>5784.85</v>
      </c>
      <c r="E6" s="8">
        <v>5587.55</v>
      </c>
      <c r="F6" s="89">
        <v>2256.4</v>
      </c>
      <c r="G6" s="89"/>
      <c r="H6" s="88">
        <v>55213.08</v>
      </c>
      <c r="I6" s="8">
        <v>49223.27</v>
      </c>
      <c r="J6" s="8">
        <v>45653.24</v>
      </c>
      <c r="K6" s="89">
        <v>28057.729999999996</v>
      </c>
      <c r="L6" s="316"/>
      <c r="M6" s="472" t="s">
        <v>4</v>
      </c>
      <c r="N6" s="333">
        <v>3</v>
      </c>
      <c r="O6" s="325">
        <v>593.53</v>
      </c>
      <c r="P6" s="326">
        <v>278819.93000000005</v>
      </c>
      <c r="Q6" s="362">
        <v>1</v>
      </c>
      <c r="R6" s="360">
        <v>200</v>
      </c>
      <c r="S6" s="360">
        <v>92900</v>
      </c>
      <c r="T6" s="373">
        <v>0</v>
      </c>
      <c r="U6" s="371">
        <v>0</v>
      </c>
      <c r="V6" s="371">
        <v>0</v>
      </c>
      <c r="W6" s="384">
        <v>0</v>
      </c>
      <c r="X6" s="382">
        <v>0</v>
      </c>
      <c r="Y6" s="393">
        <v>0</v>
      </c>
      <c r="Z6" s="400">
        <v>2</v>
      </c>
      <c r="AA6" s="398">
        <v>297.53000000000003</v>
      </c>
      <c r="AB6" s="409">
        <v>146554.20000000001</v>
      </c>
      <c r="AC6" s="464">
        <v>27</v>
      </c>
      <c r="AD6" s="466">
        <v>9751.8500000000022</v>
      </c>
      <c r="AE6" s="470">
        <v>4724793.7299999995</v>
      </c>
      <c r="AF6" s="464">
        <v>35</v>
      </c>
      <c r="AG6" s="466">
        <v>14338.580000000002</v>
      </c>
      <c r="AH6" s="466">
        <v>4700834.3600000003</v>
      </c>
      <c r="AI6" s="464">
        <v>30</v>
      </c>
      <c r="AJ6" s="466">
        <v>8850.98</v>
      </c>
      <c r="AK6" s="466">
        <v>3092226.4899999998</v>
      </c>
      <c r="AL6" s="464">
        <v>28</v>
      </c>
      <c r="AM6" s="466">
        <v>7559.2400000000016</v>
      </c>
      <c r="AN6" s="466">
        <v>2536587.54</v>
      </c>
      <c r="AO6" s="464">
        <v>25</v>
      </c>
      <c r="AP6" s="466">
        <v>8203.07</v>
      </c>
      <c r="AQ6" s="346">
        <v>2773402.5999999996</v>
      </c>
    </row>
    <row r="7" spans="1:43" ht="15" customHeight="1">
      <c r="A7" s="90" t="s">
        <v>5</v>
      </c>
      <c r="B7" s="506"/>
      <c r="C7" s="86">
        <v>4245.2299999999996</v>
      </c>
      <c r="D7" s="6">
        <v>2154.84</v>
      </c>
      <c r="E7" s="6">
        <v>2154.84</v>
      </c>
      <c r="F7" s="87">
        <v>2154.84</v>
      </c>
      <c r="G7" s="87"/>
      <c r="H7" s="86">
        <v>51172.109999999993</v>
      </c>
      <c r="I7" s="6">
        <v>54075.85</v>
      </c>
      <c r="J7" s="6">
        <v>47776.57</v>
      </c>
      <c r="K7" s="87">
        <v>48213.16</v>
      </c>
      <c r="L7" s="315"/>
      <c r="M7" s="471" t="s">
        <v>5</v>
      </c>
      <c r="N7" s="334">
        <v>5</v>
      </c>
      <c r="O7" s="323">
        <v>2287.42</v>
      </c>
      <c r="P7" s="324">
        <v>971092.34000000008</v>
      </c>
      <c r="Q7" s="361">
        <v>0</v>
      </c>
      <c r="R7" s="359">
        <v>0</v>
      </c>
      <c r="S7" s="359">
        <v>0</v>
      </c>
      <c r="T7" s="372">
        <v>0</v>
      </c>
      <c r="U7" s="370">
        <v>0</v>
      </c>
      <c r="V7" s="370">
        <v>0</v>
      </c>
      <c r="W7" s="383">
        <v>0</v>
      </c>
      <c r="X7" s="381">
        <v>0</v>
      </c>
      <c r="Y7" s="394">
        <v>0</v>
      </c>
      <c r="Z7" s="399">
        <v>0</v>
      </c>
      <c r="AA7" s="397">
        <v>0</v>
      </c>
      <c r="AB7" s="410">
        <v>0</v>
      </c>
      <c r="AC7" s="467">
        <v>13</v>
      </c>
      <c r="AD7" s="465">
        <v>6542.68</v>
      </c>
      <c r="AE7" s="322">
        <v>3073187.0200000005</v>
      </c>
      <c r="AF7" s="467">
        <v>8</v>
      </c>
      <c r="AG7" s="465">
        <v>12631.560000000001</v>
      </c>
      <c r="AH7" s="465">
        <v>3867780.4</v>
      </c>
      <c r="AI7" s="467">
        <v>21</v>
      </c>
      <c r="AJ7" s="465">
        <v>11695.35</v>
      </c>
      <c r="AK7" s="465">
        <v>3789425.4899999998</v>
      </c>
      <c r="AL7" s="467">
        <v>17</v>
      </c>
      <c r="AM7" s="465">
        <v>10514.53</v>
      </c>
      <c r="AN7" s="465">
        <v>3351068.4000000004</v>
      </c>
      <c r="AO7" s="467">
        <v>4</v>
      </c>
      <c r="AP7" s="465">
        <v>7733.3600000000006</v>
      </c>
      <c r="AQ7" s="344">
        <v>2341340.8000000003</v>
      </c>
    </row>
    <row r="8" spans="1:43" ht="15" customHeight="1">
      <c r="A8" s="81" t="s">
        <v>6</v>
      </c>
      <c r="B8" s="505"/>
      <c r="C8" s="88">
        <v>55455.869999999995</v>
      </c>
      <c r="D8" s="8">
        <v>70563.14</v>
      </c>
      <c r="E8" s="8">
        <v>45406.65</v>
      </c>
      <c r="F8" s="89">
        <v>22532.73</v>
      </c>
      <c r="G8" s="89"/>
      <c r="H8" s="88">
        <v>73640.97</v>
      </c>
      <c r="I8" s="8">
        <v>59835.249999999993</v>
      </c>
      <c r="J8" s="8">
        <v>74849.37</v>
      </c>
      <c r="K8" s="89">
        <v>49198.42</v>
      </c>
      <c r="L8" s="316"/>
      <c r="M8" s="472" t="s">
        <v>6</v>
      </c>
      <c r="N8" s="333">
        <v>5</v>
      </c>
      <c r="O8" s="325">
        <v>7070.41</v>
      </c>
      <c r="P8" s="326">
        <v>2759604.49</v>
      </c>
      <c r="Q8" s="362">
        <v>19</v>
      </c>
      <c r="R8" s="360">
        <v>19752.929999999997</v>
      </c>
      <c r="S8" s="360">
        <v>10021698.280000001</v>
      </c>
      <c r="T8" s="373">
        <v>7</v>
      </c>
      <c r="U8" s="371">
        <v>12999.800000000001</v>
      </c>
      <c r="V8" s="371">
        <v>5154158.63</v>
      </c>
      <c r="W8" s="384">
        <v>5</v>
      </c>
      <c r="X8" s="382">
        <v>7039.13</v>
      </c>
      <c r="Y8" s="393">
        <v>2535985.33</v>
      </c>
      <c r="Z8" s="400">
        <v>7</v>
      </c>
      <c r="AA8" s="398">
        <v>5323.3499999999995</v>
      </c>
      <c r="AB8" s="409">
        <v>2231554.6</v>
      </c>
      <c r="AC8" s="464">
        <v>29</v>
      </c>
      <c r="AD8" s="466">
        <v>25135.53</v>
      </c>
      <c r="AE8" s="470">
        <v>11452595.6</v>
      </c>
      <c r="AF8" s="464">
        <v>4</v>
      </c>
      <c r="AG8" s="466">
        <v>3306.83</v>
      </c>
      <c r="AH8" s="466">
        <v>860435.65999999992</v>
      </c>
      <c r="AI8" s="464">
        <v>5</v>
      </c>
      <c r="AJ8" s="466">
        <v>5862.9100000000008</v>
      </c>
      <c r="AK8" s="466">
        <v>3276114.48</v>
      </c>
      <c r="AL8" s="464">
        <v>9</v>
      </c>
      <c r="AM8" s="466">
        <v>8771.33</v>
      </c>
      <c r="AN8" s="466">
        <v>4430595.99</v>
      </c>
      <c r="AO8" s="464">
        <v>14</v>
      </c>
      <c r="AP8" s="466">
        <v>13406.189999999999</v>
      </c>
      <c r="AQ8" s="346">
        <v>7138130.2000000011</v>
      </c>
    </row>
    <row r="9" spans="1:43" ht="15" customHeight="1">
      <c r="A9" s="77" t="s">
        <v>7</v>
      </c>
      <c r="B9" s="504"/>
      <c r="C9" s="86">
        <v>18636.099999999999</v>
      </c>
      <c r="D9" s="6">
        <v>26783.5</v>
      </c>
      <c r="E9" s="6">
        <v>24963.739999999998</v>
      </c>
      <c r="F9" s="87">
        <v>10009.65</v>
      </c>
      <c r="G9" s="87"/>
      <c r="H9" s="86">
        <v>62103.24</v>
      </c>
      <c r="I9" s="6">
        <v>63477.18</v>
      </c>
      <c r="J9" s="6">
        <v>50657.729999999996</v>
      </c>
      <c r="K9" s="87">
        <v>38468.43</v>
      </c>
      <c r="L9" s="315"/>
      <c r="M9" s="471" t="s">
        <v>400</v>
      </c>
      <c r="N9" s="334">
        <v>5</v>
      </c>
      <c r="O9" s="323">
        <v>1905.95</v>
      </c>
      <c r="P9" s="324">
        <v>799075.1</v>
      </c>
      <c r="Q9" s="361">
        <v>3</v>
      </c>
      <c r="R9" s="359">
        <v>3048.83</v>
      </c>
      <c r="S9" s="359">
        <v>1256441</v>
      </c>
      <c r="T9" s="372">
        <v>8</v>
      </c>
      <c r="U9" s="370">
        <v>6333.2199999999993</v>
      </c>
      <c r="V9" s="370">
        <v>2602741.6700000004</v>
      </c>
      <c r="W9" s="383">
        <v>5</v>
      </c>
      <c r="X9" s="381">
        <v>2103.1099999999997</v>
      </c>
      <c r="Y9" s="394">
        <v>912002.17999999993</v>
      </c>
      <c r="Z9" s="399">
        <v>9</v>
      </c>
      <c r="AA9" s="397">
        <v>2244.13</v>
      </c>
      <c r="AB9" s="410">
        <v>978525.4</v>
      </c>
      <c r="AC9" s="467">
        <v>6</v>
      </c>
      <c r="AD9" s="465">
        <v>5896.9699999999993</v>
      </c>
      <c r="AE9" s="322">
        <v>2668607.9899999998</v>
      </c>
      <c r="AF9" s="467">
        <v>14</v>
      </c>
      <c r="AG9" s="465">
        <v>12483.5</v>
      </c>
      <c r="AH9" s="465">
        <v>3954584.23</v>
      </c>
      <c r="AI9" s="467">
        <v>15</v>
      </c>
      <c r="AJ9" s="465">
        <v>15174.810000000001</v>
      </c>
      <c r="AK9" s="465">
        <v>4750160.1500000004</v>
      </c>
      <c r="AL9" s="467">
        <v>10</v>
      </c>
      <c r="AM9" s="465">
        <v>12422.55</v>
      </c>
      <c r="AN9" s="465">
        <v>3908124.9500000007</v>
      </c>
      <c r="AO9" s="467">
        <v>12</v>
      </c>
      <c r="AP9" s="465">
        <v>11143.12</v>
      </c>
      <c r="AQ9" s="344">
        <v>3478881.4</v>
      </c>
    </row>
    <row r="10" spans="1:43" ht="15" customHeight="1">
      <c r="A10" s="81" t="s">
        <v>8</v>
      </c>
      <c r="B10" s="505"/>
      <c r="C10" s="88">
        <v>8677.25</v>
      </c>
      <c r="D10" s="8">
        <v>9334.77</v>
      </c>
      <c r="E10" s="8">
        <v>10068.31</v>
      </c>
      <c r="F10" s="89">
        <v>8007.43</v>
      </c>
      <c r="G10" s="89"/>
      <c r="H10" s="88">
        <v>1127.7</v>
      </c>
      <c r="I10" s="8">
        <v>1734.45</v>
      </c>
      <c r="J10" s="8">
        <v>3748.8900000000003</v>
      </c>
      <c r="K10" s="89">
        <v>3803.17</v>
      </c>
      <c r="L10" s="316"/>
      <c r="M10" s="472" t="s">
        <v>8</v>
      </c>
      <c r="N10" s="333">
        <v>3</v>
      </c>
      <c r="O10" s="325">
        <v>992.07</v>
      </c>
      <c r="P10" s="326">
        <v>453206.20999999996</v>
      </c>
      <c r="Q10" s="362">
        <v>5</v>
      </c>
      <c r="R10" s="360">
        <v>1158.29</v>
      </c>
      <c r="S10" s="360">
        <v>495088.06999999995</v>
      </c>
      <c r="T10" s="373">
        <v>7</v>
      </c>
      <c r="U10" s="371">
        <v>1281.23</v>
      </c>
      <c r="V10" s="371">
        <v>604929.86</v>
      </c>
      <c r="W10" s="384">
        <v>14</v>
      </c>
      <c r="X10" s="382">
        <v>3195.11</v>
      </c>
      <c r="Y10" s="393">
        <v>1456226.4200000002</v>
      </c>
      <c r="Z10" s="400">
        <v>1</v>
      </c>
      <c r="AA10" s="398">
        <v>1205.83</v>
      </c>
      <c r="AB10" s="409">
        <v>681015.8</v>
      </c>
      <c r="AC10" s="464">
        <v>4</v>
      </c>
      <c r="AD10" s="466">
        <v>566.01</v>
      </c>
      <c r="AE10" s="470">
        <v>322501.91000000003</v>
      </c>
      <c r="AF10" s="464">
        <v>0</v>
      </c>
      <c r="AG10" s="466">
        <v>0</v>
      </c>
      <c r="AH10" s="466">
        <v>0</v>
      </c>
      <c r="AI10" s="464">
        <v>1</v>
      </c>
      <c r="AJ10" s="466">
        <v>100</v>
      </c>
      <c r="AK10" s="466">
        <v>54700</v>
      </c>
      <c r="AL10" s="464">
        <v>1</v>
      </c>
      <c r="AM10" s="466">
        <v>108.68</v>
      </c>
      <c r="AN10" s="466">
        <v>56131.25</v>
      </c>
      <c r="AO10" s="464">
        <v>0</v>
      </c>
      <c r="AP10" s="466">
        <v>0</v>
      </c>
      <c r="AQ10" s="346">
        <v>0</v>
      </c>
    </row>
    <row r="11" spans="1:43" ht="15" customHeight="1">
      <c r="A11" s="77" t="s">
        <v>9</v>
      </c>
      <c r="B11" s="504"/>
      <c r="C11" s="86">
        <v>71048.56</v>
      </c>
      <c r="D11" s="6">
        <v>64824.93</v>
      </c>
      <c r="E11" s="6">
        <v>55082.3</v>
      </c>
      <c r="F11" s="87">
        <v>50280.67</v>
      </c>
      <c r="G11" s="87"/>
      <c r="H11" s="86">
        <v>43667.09</v>
      </c>
      <c r="I11" s="6">
        <v>30479.13</v>
      </c>
      <c r="J11" s="6">
        <v>34356.479999999996</v>
      </c>
      <c r="K11" s="87">
        <v>32527.47</v>
      </c>
      <c r="L11" s="315"/>
      <c r="M11" s="471" t="s">
        <v>9</v>
      </c>
      <c r="N11" s="334">
        <v>25</v>
      </c>
      <c r="O11" s="323">
        <v>15829.84</v>
      </c>
      <c r="P11" s="324">
        <v>7195340.7000000002</v>
      </c>
      <c r="Q11" s="361">
        <v>32</v>
      </c>
      <c r="R11" s="359">
        <v>20836.07</v>
      </c>
      <c r="S11" s="359">
        <v>12887416.280000001</v>
      </c>
      <c r="T11" s="372">
        <v>13</v>
      </c>
      <c r="U11" s="370">
        <v>10538.63</v>
      </c>
      <c r="V11" s="370">
        <v>6420547.0199999996</v>
      </c>
      <c r="W11" s="383">
        <v>11</v>
      </c>
      <c r="X11" s="381">
        <v>7181.14</v>
      </c>
      <c r="Y11" s="394">
        <v>4874615.4099999992</v>
      </c>
      <c r="Z11" s="399">
        <v>6</v>
      </c>
      <c r="AA11" s="397">
        <v>4786.0499999999993</v>
      </c>
      <c r="AB11" s="410">
        <v>2983359.8</v>
      </c>
      <c r="AC11" s="467">
        <v>34</v>
      </c>
      <c r="AD11" s="465">
        <v>20683.990000000002</v>
      </c>
      <c r="AE11" s="322">
        <v>9497684.1700000018</v>
      </c>
      <c r="AF11" s="467">
        <v>3</v>
      </c>
      <c r="AG11" s="465">
        <v>951.05000000000007</v>
      </c>
      <c r="AH11" s="465">
        <v>412801.1</v>
      </c>
      <c r="AI11" s="467">
        <v>5</v>
      </c>
      <c r="AJ11" s="465">
        <v>5449.73</v>
      </c>
      <c r="AK11" s="465">
        <v>3156162.0900000003</v>
      </c>
      <c r="AL11" s="467">
        <v>6</v>
      </c>
      <c r="AM11" s="465">
        <v>3998.23</v>
      </c>
      <c r="AN11" s="465">
        <v>2490833.2400000002</v>
      </c>
      <c r="AO11" s="467">
        <v>7</v>
      </c>
      <c r="AP11" s="465">
        <v>6984.92</v>
      </c>
      <c r="AQ11" s="344">
        <v>4044896.4000000004</v>
      </c>
    </row>
    <row r="12" spans="1:43" ht="15" customHeight="1">
      <c r="A12" s="81" t="s">
        <v>10</v>
      </c>
      <c r="B12" s="505"/>
      <c r="C12" s="88">
        <v>135499.53000000003</v>
      </c>
      <c r="D12" s="8">
        <v>113238.39999999999</v>
      </c>
      <c r="E12" s="8">
        <v>112234.26000000001</v>
      </c>
      <c r="F12" s="89">
        <v>139260.41</v>
      </c>
      <c r="G12" s="89"/>
      <c r="H12" s="88">
        <v>15785.7</v>
      </c>
      <c r="I12" s="8">
        <v>13757.79</v>
      </c>
      <c r="J12" s="8">
        <v>13231.629999999997</v>
      </c>
      <c r="K12" s="89">
        <v>10025.009999999998</v>
      </c>
      <c r="L12" s="316"/>
      <c r="M12" s="472" t="s">
        <v>10</v>
      </c>
      <c r="N12" s="333">
        <v>22</v>
      </c>
      <c r="O12" s="325">
        <v>41349.389999999992</v>
      </c>
      <c r="P12" s="326">
        <v>16405349.249999998</v>
      </c>
      <c r="Q12" s="362">
        <v>14</v>
      </c>
      <c r="R12" s="360">
        <v>17390.04</v>
      </c>
      <c r="S12" s="360">
        <v>7082559.0900000008</v>
      </c>
      <c r="T12" s="373">
        <v>16</v>
      </c>
      <c r="U12" s="371">
        <v>25960.11</v>
      </c>
      <c r="V12" s="371">
        <v>10423477.050000001</v>
      </c>
      <c r="W12" s="384">
        <v>16</v>
      </c>
      <c r="X12" s="382">
        <v>30957.83</v>
      </c>
      <c r="Y12" s="393">
        <v>12305473.879999999</v>
      </c>
      <c r="Z12" s="400">
        <v>8</v>
      </c>
      <c r="AA12" s="398">
        <v>13731.91</v>
      </c>
      <c r="AB12" s="409">
        <v>5536055.4000000004</v>
      </c>
      <c r="AC12" s="464">
        <v>3</v>
      </c>
      <c r="AD12" s="466">
        <v>5075.28</v>
      </c>
      <c r="AE12" s="470">
        <v>2263493.3200000003</v>
      </c>
      <c r="AF12" s="464">
        <v>1</v>
      </c>
      <c r="AG12" s="466">
        <v>1995.77</v>
      </c>
      <c r="AH12" s="466">
        <v>602815.46</v>
      </c>
      <c r="AI12" s="464">
        <v>2</v>
      </c>
      <c r="AJ12" s="466">
        <v>3930.7</v>
      </c>
      <c r="AK12" s="466">
        <v>1260441.1200000001</v>
      </c>
      <c r="AL12" s="464">
        <v>1</v>
      </c>
      <c r="AM12" s="466">
        <v>1966.97</v>
      </c>
      <c r="AN12" s="466">
        <v>681022.9</v>
      </c>
      <c r="AO12" s="464">
        <v>1</v>
      </c>
      <c r="AP12" s="466">
        <v>1732.49</v>
      </c>
      <c r="AQ12" s="346">
        <v>567974.19999999995</v>
      </c>
    </row>
    <row r="13" spans="1:43" ht="15" customHeight="1">
      <c r="A13" s="77" t="s">
        <v>523</v>
      </c>
      <c r="B13" s="504"/>
      <c r="C13" s="86">
        <v>10025.880000000001</v>
      </c>
      <c r="D13" s="6">
        <v>11578.44</v>
      </c>
      <c r="E13" s="6">
        <v>6446</v>
      </c>
      <c r="F13" s="87">
        <v>3746.1399999999994</v>
      </c>
      <c r="G13" s="87"/>
      <c r="H13" s="86">
        <v>0</v>
      </c>
      <c r="I13" s="6">
        <v>0</v>
      </c>
      <c r="J13" s="6">
        <v>0</v>
      </c>
      <c r="K13" s="87">
        <v>0</v>
      </c>
      <c r="L13" s="315"/>
      <c r="M13" s="471" t="s">
        <v>11</v>
      </c>
      <c r="N13" s="334">
        <v>3</v>
      </c>
      <c r="O13" s="323">
        <v>915.86999999999989</v>
      </c>
      <c r="P13" s="324">
        <v>396569.23</v>
      </c>
      <c r="Q13" s="361">
        <v>1</v>
      </c>
      <c r="R13" s="359">
        <v>3066.83</v>
      </c>
      <c r="S13" s="359">
        <v>1215528.3</v>
      </c>
      <c r="T13" s="372">
        <v>2</v>
      </c>
      <c r="U13" s="370">
        <v>2477.59</v>
      </c>
      <c r="V13" s="370">
        <v>1023439.3799999999</v>
      </c>
      <c r="W13" s="383">
        <v>1</v>
      </c>
      <c r="X13" s="381">
        <v>251.26</v>
      </c>
      <c r="Y13" s="394">
        <v>111968.75</v>
      </c>
      <c r="Z13" s="399">
        <v>1</v>
      </c>
      <c r="AA13" s="397">
        <v>2070.39</v>
      </c>
      <c r="AB13" s="410">
        <v>826441.6</v>
      </c>
      <c r="AC13" s="467">
        <v>0</v>
      </c>
      <c r="AD13" s="465">
        <v>0</v>
      </c>
      <c r="AE13" s="322">
        <v>0</v>
      </c>
      <c r="AF13" s="467">
        <v>0</v>
      </c>
      <c r="AG13" s="465">
        <v>0</v>
      </c>
      <c r="AH13" s="465">
        <v>0</v>
      </c>
      <c r="AI13" s="467">
        <v>0</v>
      </c>
      <c r="AJ13" s="465">
        <v>0</v>
      </c>
      <c r="AK13" s="465">
        <v>0</v>
      </c>
      <c r="AL13" s="467">
        <v>0</v>
      </c>
      <c r="AM13" s="465">
        <v>0</v>
      </c>
      <c r="AN13" s="465">
        <v>0</v>
      </c>
      <c r="AO13" s="467">
        <v>0</v>
      </c>
      <c r="AP13" s="465">
        <v>0</v>
      </c>
      <c r="AQ13" s="344">
        <v>0</v>
      </c>
    </row>
    <row r="14" spans="1:43" ht="15" customHeight="1">
      <c r="A14" s="81" t="s">
        <v>12</v>
      </c>
      <c r="B14" s="505"/>
      <c r="C14" s="88">
        <v>113001.51000000001</v>
      </c>
      <c r="D14" s="8">
        <v>97162.510000000009</v>
      </c>
      <c r="E14" s="8">
        <v>95785.76</v>
      </c>
      <c r="F14" s="89">
        <v>102248.04</v>
      </c>
      <c r="G14" s="89"/>
      <c r="H14" s="88">
        <v>30416.44</v>
      </c>
      <c r="I14" s="8">
        <v>22251.8</v>
      </c>
      <c r="J14" s="8">
        <v>17981.650000000001</v>
      </c>
      <c r="K14" s="89">
        <v>14962.269999999999</v>
      </c>
      <c r="L14" s="316"/>
      <c r="M14" s="472" t="s">
        <v>12</v>
      </c>
      <c r="N14" s="333">
        <v>27</v>
      </c>
      <c r="O14" s="325">
        <v>27013.529999999995</v>
      </c>
      <c r="P14" s="326">
        <v>11085613.749999998</v>
      </c>
      <c r="Q14" s="362">
        <v>14</v>
      </c>
      <c r="R14" s="360">
        <v>15217.789999999999</v>
      </c>
      <c r="S14" s="360">
        <v>5960158.7300000004</v>
      </c>
      <c r="T14" s="373">
        <v>16</v>
      </c>
      <c r="U14" s="371">
        <v>23324.470000000005</v>
      </c>
      <c r="V14" s="371">
        <v>8936418.6400000006</v>
      </c>
      <c r="W14" s="384">
        <v>11</v>
      </c>
      <c r="X14" s="382">
        <v>20326.03</v>
      </c>
      <c r="Y14" s="393">
        <v>7701635.6699999999</v>
      </c>
      <c r="Z14" s="400">
        <v>17</v>
      </c>
      <c r="AA14" s="398">
        <v>12092.729999999998</v>
      </c>
      <c r="AB14" s="409">
        <v>4990448</v>
      </c>
      <c r="AC14" s="464">
        <v>16</v>
      </c>
      <c r="AD14" s="466">
        <v>14483.4</v>
      </c>
      <c r="AE14" s="470">
        <v>6606440.9899999993</v>
      </c>
      <c r="AF14" s="464">
        <v>4</v>
      </c>
      <c r="AG14" s="466">
        <v>5934.24</v>
      </c>
      <c r="AH14" s="466">
        <v>1853297.31</v>
      </c>
      <c r="AI14" s="464">
        <v>5</v>
      </c>
      <c r="AJ14" s="466">
        <v>5200.49</v>
      </c>
      <c r="AK14" s="466">
        <v>1647156.71</v>
      </c>
      <c r="AL14" s="464">
        <v>3</v>
      </c>
      <c r="AM14" s="466">
        <v>2448.67</v>
      </c>
      <c r="AN14" s="466">
        <v>797912.98</v>
      </c>
      <c r="AO14" s="464">
        <v>1</v>
      </c>
      <c r="AP14" s="466">
        <v>1965.93</v>
      </c>
      <c r="AQ14" s="346">
        <v>610502.19999999995</v>
      </c>
    </row>
    <row r="15" spans="1:43" ht="15" customHeight="1">
      <c r="A15" s="77" t="s">
        <v>13</v>
      </c>
      <c r="B15" s="504"/>
      <c r="C15" s="86">
        <v>37616.850000000006</v>
      </c>
      <c r="D15" s="6">
        <v>42853.310000000005</v>
      </c>
      <c r="E15" s="6">
        <v>50952.619999999995</v>
      </c>
      <c r="F15" s="87">
        <v>33511.839999999997</v>
      </c>
      <c r="G15" s="87"/>
      <c r="H15" s="86">
        <v>6148.64</v>
      </c>
      <c r="I15" s="6">
        <v>8736.07</v>
      </c>
      <c r="J15" s="6">
        <v>8950.89</v>
      </c>
      <c r="K15" s="87">
        <v>4981.26</v>
      </c>
      <c r="L15" s="315"/>
      <c r="M15" s="471" t="s">
        <v>13</v>
      </c>
      <c r="N15" s="334">
        <v>2</v>
      </c>
      <c r="O15" s="323">
        <v>239.37</v>
      </c>
      <c r="P15" s="324">
        <v>140924.47</v>
      </c>
      <c r="Q15" s="361">
        <v>3</v>
      </c>
      <c r="R15" s="359">
        <v>1576.69</v>
      </c>
      <c r="S15" s="359">
        <v>633390.02</v>
      </c>
      <c r="T15" s="372">
        <v>5</v>
      </c>
      <c r="U15" s="370">
        <v>9344.84</v>
      </c>
      <c r="V15" s="370">
        <v>3648846.6</v>
      </c>
      <c r="W15" s="383">
        <v>10</v>
      </c>
      <c r="X15" s="381">
        <v>16542.12</v>
      </c>
      <c r="Y15" s="394">
        <v>6470310.0900000008</v>
      </c>
      <c r="Z15" s="399">
        <v>4</v>
      </c>
      <c r="AA15" s="397">
        <v>2193.9499999999998</v>
      </c>
      <c r="AB15" s="410">
        <v>935910</v>
      </c>
      <c r="AC15" s="467">
        <v>2</v>
      </c>
      <c r="AD15" s="465">
        <v>1519.86</v>
      </c>
      <c r="AE15" s="322">
        <v>706313.42999999993</v>
      </c>
      <c r="AF15" s="467">
        <v>0</v>
      </c>
      <c r="AG15" s="465">
        <v>0</v>
      </c>
      <c r="AH15" s="465">
        <v>0</v>
      </c>
      <c r="AI15" s="467">
        <v>0</v>
      </c>
      <c r="AJ15" s="465">
        <v>0</v>
      </c>
      <c r="AK15" s="465">
        <v>0</v>
      </c>
      <c r="AL15" s="467">
        <v>1</v>
      </c>
      <c r="AM15" s="465">
        <v>178.1</v>
      </c>
      <c r="AN15" s="465">
        <v>66368</v>
      </c>
      <c r="AO15" s="467">
        <v>2</v>
      </c>
      <c r="AP15" s="465">
        <v>2885.4</v>
      </c>
      <c r="AQ15" s="344">
        <v>908392.8</v>
      </c>
    </row>
    <row r="16" spans="1:43" ht="15" customHeight="1">
      <c r="A16" s="81" t="s">
        <v>14</v>
      </c>
      <c r="B16" s="505"/>
      <c r="C16" s="88">
        <v>69771.91</v>
      </c>
      <c r="D16" s="8">
        <v>52165.81</v>
      </c>
      <c r="E16" s="8">
        <v>50637.020000000004</v>
      </c>
      <c r="F16" s="89">
        <v>33685.1</v>
      </c>
      <c r="G16" s="89"/>
      <c r="H16" s="88">
        <v>10241.459999999999</v>
      </c>
      <c r="I16" s="8">
        <v>12160.970000000001</v>
      </c>
      <c r="J16" s="8">
        <v>7409.78</v>
      </c>
      <c r="K16" s="89">
        <v>4127.29</v>
      </c>
      <c r="L16" s="316"/>
      <c r="M16" s="472" t="s">
        <v>14</v>
      </c>
      <c r="N16" s="333">
        <v>16</v>
      </c>
      <c r="O16" s="325">
        <v>19170.989999999998</v>
      </c>
      <c r="P16" s="326">
        <v>7958149.1200000001</v>
      </c>
      <c r="Q16" s="362">
        <v>5</v>
      </c>
      <c r="R16" s="360">
        <v>5511.28</v>
      </c>
      <c r="S16" s="360">
        <v>3149602.92</v>
      </c>
      <c r="T16" s="373">
        <v>7</v>
      </c>
      <c r="U16" s="371">
        <v>5091.3999999999996</v>
      </c>
      <c r="V16" s="371">
        <v>2364009.63</v>
      </c>
      <c r="W16" s="384">
        <v>12</v>
      </c>
      <c r="X16" s="382">
        <v>15348.99</v>
      </c>
      <c r="Y16" s="393">
        <v>7753406.040000001</v>
      </c>
      <c r="Z16" s="400">
        <v>6</v>
      </c>
      <c r="AA16" s="398">
        <v>7747.2000000000007</v>
      </c>
      <c r="AB16" s="409">
        <v>3152889</v>
      </c>
      <c r="AC16" s="464">
        <v>3</v>
      </c>
      <c r="AD16" s="466">
        <v>3402.04</v>
      </c>
      <c r="AE16" s="470">
        <v>1539072.5899999999</v>
      </c>
      <c r="AF16" s="464">
        <v>0</v>
      </c>
      <c r="AG16" s="466">
        <v>0</v>
      </c>
      <c r="AH16" s="466">
        <v>0</v>
      </c>
      <c r="AI16" s="464">
        <v>0</v>
      </c>
      <c r="AJ16" s="466">
        <v>0</v>
      </c>
      <c r="AK16" s="466">
        <v>0</v>
      </c>
      <c r="AL16" s="464">
        <v>1</v>
      </c>
      <c r="AM16" s="466">
        <v>1353</v>
      </c>
      <c r="AN16" s="466">
        <v>741227.52000000002</v>
      </c>
      <c r="AO16" s="464">
        <v>3</v>
      </c>
      <c r="AP16" s="466">
        <v>4223.58</v>
      </c>
      <c r="AQ16" s="346">
        <v>1455884.6</v>
      </c>
    </row>
    <row r="17" spans="1:43" ht="15" customHeight="1">
      <c r="A17" s="77" t="s">
        <v>15</v>
      </c>
      <c r="B17" s="504"/>
      <c r="C17" s="86">
        <v>17018.57</v>
      </c>
      <c r="D17" s="6">
        <v>21625.22</v>
      </c>
      <c r="E17" s="6">
        <v>21146.880000000001</v>
      </c>
      <c r="F17" s="87">
        <v>12612.670000000002</v>
      </c>
      <c r="G17" s="87"/>
      <c r="H17" s="86">
        <v>11896.81</v>
      </c>
      <c r="I17" s="6">
        <v>9811.09</v>
      </c>
      <c r="J17" s="6">
        <v>8942</v>
      </c>
      <c r="K17" s="87">
        <v>5205.38</v>
      </c>
      <c r="L17" s="315"/>
      <c r="M17" s="471" t="s">
        <v>15</v>
      </c>
      <c r="N17" s="334">
        <v>4</v>
      </c>
      <c r="O17" s="323">
        <v>1012.01</v>
      </c>
      <c r="P17" s="324">
        <v>462757.53</v>
      </c>
      <c r="Q17" s="361">
        <v>6</v>
      </c>
      <c r="R17" s="359">
        <v>1004.5400000000001</v>
      </c>
      <c r="S17" s="359">
        <v>493493.73</v>
      </c>
      <c r="T17" s="372">
        <v>4</v>
      </c>
      <c r="U17" s="370">
        <v>2152.54</v>
      </c>
      <c r="V17" s="370">
        <v>836643.00999999989</v>
      </c>
      <c r="W17" s="383">
        <v>12</v>
      </c>
      <c r="X17" s="381">
        <v>7065.71</v>
      </c>
      <c r="Y17" s="394">
        <v>2111719.8199999998</v>
      </c>
      <c r="Z17" s="399">
        <v>14</v>
      </c>
      <c r="AA17" s="397">
        <v>4304.82</v>
      </c>
      <c r="AB17" s="410">
        <v>2187788</v>
      </c>
      <c r="AC17" s="467">
        <v>2</v>
      </c>
      <c r="AD17" s="465">
        <v>2512.1000000000004</v>
      </c>
      <c r="AE17" s="322">
        <v>1132758.75</v>
      </c>
      <c r="AF17" s="467">
        <v>3</v>
      </c>
      <c r="AG17" s="465">
        <v>2829.29</v>
      </c>
      <c r="AH17" s="465">
        <v>972598.80999999994</v>
      </c>
      <c r="AI17" s="467">
        <v>6</v>
      </c>
      <c r="AJ17" s="465">
        <v>2221.4699999999998</v>
      </c>
      <c r="AK17" s="465">
        <v>738499.95</v>
      </c>
      <c r="AL17" s="467">
        <v>4</v>
      </c>
      <c r="AM17" s="465">
        <v>2004.95</v>
      </c>
      <c r="AN17" s="465">
        <v>764394.94</v>
      </c>
      <c r="AO17" s="467">
        <v>6</v>
      </c>
      <c r="AP17" s="465">
        <v>2014.8300000000002</v>
      </c>
      <c r="AQ17" s="344">
        <v>703730.60000000009</v>
      </c>
    </row>
    <row r="18" spans="1:43" ht="15" customHeight="1">
      <c r="A18" s="81" t="s">
        <v>16</v>
      </c>
      <c r="B18" s="505"/>
      <c r="C18" s="88">
        <v>66876.92</v>
      </c>
      <c r="D18" s="8">
        <v>75779.3</v>
      </c>
      <c r="E18" s="8">
        <v>49433.63</v>
      </c>
      <c r="F18" s="89">
        <v>32703.34</v>
      </c>
      <c r="G18" s="89"/>
      <c r="H18" s="88">
        <v>5358.9800000000005</v>
      </c>
      <c r="I18" s="8">
        <v>9270.1400000000012</v>
      </c>
      <c r="J18" s="8">
        <v>7590.9699999999993</v>
      </c>
      <c r="K18" s="89">
        <v>5089.9399999999996</v>
      </c>
      <c r="L18" s="316"/>
      <c r="M18" s="472" t="s">
        <v>16</v>
      </c>
      <c r="N18" s="333">
        <v>10</v>
      </c>
      <c r="O18" s="325">
        <v>10490.6</v>
      </c>
      <c r="P18" s="326">
        <v>4263658.53</v>
      </c>
      <c r="Q18" s="362">
        <v>9</v>
      </c>
      <c r="R18" s="360">
        <v>7734.630000000001</v>
      </c>
      <c r="S18" s="360">
        <v>3261237.3899999997</v>
      </c>
      <c r="T18" s="373">
        <v>1</v>
      </c>
      <c r="U18" s="371">
        <v>639.13</v>
      </c>
      <c r="V18" s="371">
        <v>277147.66000000003</v>
      </c>
      <c r="W18" s="384">
        <v>5</v>
      </c>
      <c r="X18" s="382">
        <v>3901.62</v>
      </c>
      <c r="Y18" s="393">
        <v>1454803.4700000002</v>
      </c>
      <c r="Z18" s="400">
        <v>19</v>
      </c>
      <c r="AA18" s="398">
        <v>13897.420000000002</v>
      </c>
      <c r="AB18" s="409">
        <v>5673170.8000000007</v>
      </c>
      <c r="AC18" s="464">
        <v>1</v>
      </c>
      <c r="AD18" s="466">
        <v>117.46</v>
      </c>
      <c r="AE18" s="470">
        <v>70743.239999999991</v>
      </c>
      <c r="AF18" s="464">
        <v>0</v>
      </c>
      <c r="AG18" s="466">
        <v>0</v>
      </c>
      <c r="AH18" s="466">
        <v>0</v>
      </c>
      <c r="AI18" s="464">
        <v>0</v>
      </c>
      <c r="AJ18" s="466">
        <v>0</v>
      </c>
      <c r="AK18" s="466">
        <v>0</v>
      </c>
      <c r="AL18" s="464">
        <v>3</v>
      </c>
      <c r="AM18" s="466">
        <v>314.55</v>
      </c>
      <c r="AN18" s="466">
        <v>146235.59</v>
      </c>
      <c r="AO18" s="464">
        <v>1</v>
      </c>
      <c r="AP18" s="466">
        <v>1701.26</v>
      </c>
      <c r="AQ18" s="346">
        <v>530764.4</v>
      </c>
    </row>
    <row r="19" spans="1:43" ht="15" customHeight="1">
      <c r="A19" s="77" t="s">
        <v>17</v>
      </c>
      <c r="B19" s="504"/>
      <c r="C19" s="86">
        <v>58565.29</v>
      </c>
      <c r="D19" s="6">
        <v>59241.279999999999</v>
      </c>
      <c r="E19" s="6">
        <v>55437.58</v>
      </c>
      <c r="F19" s="87">
        <v>40616.39</v>
      </c>
      <c r="G19" s="87"/>
      <c r="H19" s="86">
        <v>1690.6399999999999</v>
      </c>
      <c r="I19" s="6">
        <v>1572.6</v>
      </c>
      <c r="J19" s="6">
        <v>1572.6</v>
      </c>
      <c r="K19" s="87">
        <v>1345.21</v>
      </c>
      <c r="L19" s="315"/>
      <c r="M19" s="471" t="s">
        <v>17</v>
      </c>
      <c r="N19" s="334">
        <v>9</v>
      </c>
      <c r="O19" s="323">
        <v>7457.4400000000005</v>
      </c>
      <c r="P19" s="324">
        <v>3080344.4</v>
      </c>
      <c r="Q19" s="361">
        <v>20</v>
      </c>
      <c r="R19" s="359">
        <v>8392.31</v>
      </c>
      <c r="S19" s="359">
        <v>3600800.34</v>
      </c>
      <c r="T19" s="372">
        <v>25</v>
      </c>
      <c r="U19" s="370">
        <v>15468.399999999994</v>
      </c>
      <c r="V19" s="370">
        <v>6591135.169999999</v>
      </c>
      <c r="W19" s="383">
        <v>19</v>
      </c>
      <c r="X19" s="381">
        <v>12723.449999999999</v>
      </c>
      <c r="Y19" s="394">
        <v>3931105.53</v>
      </c>
      <c r="Z19" s="399">
        <v>15</v>
      </c>
      <c r="AA19" s="397">
        <v>7961.170000000001</v>
      </c>
      <c r="AB19" s="410">
        <v>3329624.1999999997</v>
      </c>
      <c r="AC19" s="467">
        <v>2</v>
      </c>
      <c r="AD19" s="465">
        <v>328.07</v>
      </c>
      <c r="AE19" s="322">
        <v>179771.33000000002</v>
      </c>
      <c r="AF19" s="467">
        <v>0</v>
      </c>
      <c r="AG19" s="465">
        <v>0</v>
      </c>
      <c r="AH19" s="465">
        <v>0</v>
      </c>
      <c r="AI19" s="467">
        <v>0</v>
      </c>
      <c r="AJ19" s="465">
        <v>0</v>
      </c>
      <c r="AK19" s="465">
        <v>0</v>
      </c>
      <c r="AL19" s="467">
        <v>0</v>
      </c>
      <c r="AM19" s="465">
        <v>0</v>
      </c>
      <c r="AN19" s="465">
        <v>0</v>
      </c>
      <c r="AO19" s="467">
        <v>3</v>
      </c>
      <c r="AP19" s="465">
        <v>1362.57</v>
      </c>
      <c r="AQ19" s="344">
        <v>510038.4</v>
      </c>
    </row>
    <row r="20" spans="1:43" ht="15" customHeight="1">
      <c r="A20" s="81" t="s">
        <v>18</v>
      </c>
      <c r="B20" s="505"/>
      <c r="C20" s="88">
        <v>30811.899999999998</v>
      </c>
      <c r="D20" s="8">
        <v>52226.14</v>
      </c>
      <c r="E20" s="8">
        <v>53131.549999999996</v>
      </c>
      <c r="F20" s="89">
        <v>42248.680000000008</v>
      </c>
      <c r="G20" s="89"/>
      <c r="H20" s="88">
        <v>16410.150000000001</v>
      </c>
      <c r="I20" s="8">
        <v>25354.52</v>
      </c>
      <c r="J20" s="8">
        <v>26109.940000000002</v>
      </c>
      <c r="K20" s="89">
        <v>16231.749999999998</v>
      </c>
      <c r="L20" s="316"/>
      <c r="M20" s="472" t="s">
        <v>401</v>
      </c>
      <c r="N20" s="333">
        <v>6</v>
      </c>
      <c r="O20" s="325">
        <v>1989.7099999999998</v>
      </c>
      <c r="P20" s="326">
        <v>881114.12999999989</v>
      </c>
      <c r="Q20" s="362">
        <v>4</v>
      </c>
      <c r="R20" s="360">
        <v>2523.5500000000002</v>
      </c>
      <c r="S20" s="360">
        <v>1073994.57</v>
      </c>
      <c r="T20" s="373">
        <v>0</v>
      </c>
      <c r="U20" s="371">
        <v>0</v>
      </c>
      <c r="V20" s="371">
        <v>0</v>
      </c>
      <c r="W20" s="384">
        <v>8</v>
      </c>
      <c r="X20" s="382">
        <v>6161.28</v>
      </c>
      <c r="Y20" s="393">
        <v>2603637.61</v>
      </c>
      <c r="Z20" s="400">
        <v>17</v>
      </c>
      <c r="AA20" s="398">
        <v>9180.1699999999983</v>
      </c>
      <c r="AB20" s="409">
        <v>3908424.0000000005</v>
      </c>
      <c r="AC20" s="464">
        <v>3</v>
      </c>
      <c r="AD20" s="466">
        <v>2429.33</v>
      </c>
      <c r="AE20" s="470">
        <v>1103122.8400000001</v>
      </c>
      <c r="AF20" s="464">
        <v>4</v>
      </c>
      <c r="AG20" s="466">
        <v>916.42000000000007</v>
      </c>
      <c r="AH20" s="466">
        <v>355526.37</v>
      </c>
      <c r="AI20" s="464">
        <v>2</v>
      </c>
      <c r="AJ20" s="466">
        <v>962.31</v>
      </c>
      <c r="AK20" s="466">
        <v>350844.56</v>
      </c>
      <c r="AL20" s="464">
        <v>10</v>
      </c>
      <c r="AM20" s="466">
        <v>3784.4500000000003</v>
      </c>
      <c r="AN20" s="466">
        <v>946332.13</v>
      </c>
      <c r="AO20" s="464">
        <v>7</v>
      </c>
      <c r="AP20" s="466">
        <v>3305.0699999999997</v>
      </c>
      <c r="AQ20" s="346">
        <v>1102940.4000000001</v>
      </c>
    </row>
    <row r="21" spans="1:43" ht="15" customHeight="1">
      <c r="A21" s="77" t="s">
        <v>19</v>
      </c>
      <c r="B21" s="504"/>
      <c r="C21" s="86">
        <v>18823.310000000001</v>
      </c>
      <c r="D21" s="6">
        <v>15533.489999999998</v>
      </c>
      <c r="E21" s="6">
        <v>12591.05</v>
      </c>
      <c r="F21" s="87">
        <v>11380.56</v>
      </c>
      <c r="G21" s="87"/>
      <c r="H21" s="86">
        <v>7898.84</v>
      </c>
      <c r="I21" s="6">
        <v>9018.75</v>
      </c>
      <c r="J21" s="6">
        <v>9687.7900000000009</v>
      </c>
      <c r="K21" s="87">
        <v>10125.77</v>
      </c>
      <c r="L21" s="315"/>
      <c r="M21" s="471" t="s">
        <v>19</v>
      </c>
      <c r="N21" s="334">
        <v>8</v>
      </c>
      <c r="O21" s="323">
        <v>6776.79</v>
      </c>
      <c r="P21" s="324">
        <v>2794472.29</v>
      </c>
      <c r="Q21" s="361">
        <v>4</v>
      </c>
      <c r="R21" s="359">
        <v>5170.45</v>
      </c>
      <c r="S21" s="359">
        <v>2361774.19</v>
      </c>
      <c r="T21" s="372">
        <v>2</v>
      </c>
      <c r="U21" s="370">
        <v>1145.8399999999999</v>
      </c>
      <c r="V21" s="370">
        <v>507056.94</v>
      </c>
      <c r="W21" s="383">
        <v>3</v>
      </c>
      <c r="X21" s="381">
        <v>2422.12</v>
      </c>
      <c r="Y21" s="394">
        <v>1354758.85</v>
      </c>
      <c r="Z21" s="399">
        <v>2</v>
      </c>
      <c r="AA21" s="397">
        <v>989.58999999999992</v>
      </c>
      <c r="AB21" s="410">
        <v>610460.4</v>
      </c>
      <c r="AC21" s="467">
        <v>1</v>
      </c>
      <c r="AD21" s="465">
        <v>540.74</v>
      </c>
      <c r="AE21" s="322">
        <v>263344.14</v>
      </c>
      <c r="AF21" s="467">
        <v>0</v>
      </c>
      <c r="AG21" s="465">
        <v>0</v>
      </c>
      <c r="AH21" s="465">
        <v>0</v>
      </c>
      <c r="AI21" s="467">
        <v>1</v>
      </c>
      <c r="AJ21" s="465">
        <v>596.27</v>
      </c>
      <c r="AK21" s="465">
        <v>199955.6</v>
      </c>
      <c r="AL21" s="467">
        <v>2</v>
      </c>
      <c r="AM21" s="465">
        <v>2399.2200000000003</v>
      </c>
      <c r="AN21" s="465">
        <v>844439.17999999993</v>
      </c>
      <c r="AO21" s="467">
        <v>2</v>
      </c>
      <c r="AP21" s="465">
        <v>3645</v>
      </c>
      <c r="AQ21" s="344">
        <v>1187263.7999999998</v>
      </c>
    </row>
    <row r="22" spans="1:43" ht="15" customHeight="1">
      <c r="A22" s="81" t="s">
        <v>20</v>
      </c>
      <c r="B22" s="505"/>
      <c r="C22" s="88">
        <v>54852.82</v>
      </c>
      <c r="D22" s="8">
        <v>63473.19</v>
      </c>
      <c r="E22" s="8">
        <v>55099.39</v>
      </c>
      <c r="F22" s="89">
        <v>26608.93</v>
      </c>
      <c r="G22" s="89"/>
      <c r="H22" s="88">
        <v>24212.65</v>
      </c>
      <c r="I22" s="8">
        <v>26506.35</v>
      </c>
      <c r="J22" s="8">
        <v>33638.42</v>
      </c>
      <c r="K22" s="89">
        <v>29710.86</v>
      </c>
      <c r="L22" s="316"/>
      <c r="M22" s="472" t="s">
        <v>20</v>
      </c>
      <c r="N22" s="333">
        <v>11</v>
      </c>
      <c r="O22" s="325">
        <v>5535.57</v>
      </c>
      <c r="P22" s="326">
        <v>2467368.2300000004</v>
      </c>
      <c r="Q22" s="362">
        <v>12</v>
      </c>
      <c r="R22" s="360">
        <v>10625.590000000002</v>
      </c>
      <c r="S22" s="360">
        <v>5175923.3500000006</v>
      </c>
      <c r="T22" s="373">
        <v>7</v>
      </c>
      <c r="U22" s="371">
        <v>13623.300000000003</v>
      </c>
      <c r="V22" s="371">
        <v>5100194.8099999996</v>
      </c>
      <c r="W22" s="384">
        <v>8</v>
      </c>
      <c r="X22" s="382">
        <v>8997.3499999999985</v>
      </c>
      <c r="Y22" s="393">
        <v>3780638.56</v>
      </c>
      <c r="Z22" s="400">
        <v>7</v>
      </c>
      <c r="AA22" s="398">
        <v>6311.64</v>
      </c>
      <c r="AB22" s="409">
        <v>2760996.4</v>
      </c>
      <c r="AC22" s="464">
        <v>8</v>
      </c>
      <c r="AD22" s="466">
        <v>2770.9</v>
      </c>
      <c r="AE22" s="470">
        <v>1355850.3599999999</v>
      </c>
      <c r="AF22" s="464">
        <v>3</v>
      </c>
      <c r="AG22" s="466">
        <v>2588.6099999999997</v>
      </c>
      <c r="AH22" s="466">
        <v>909353.7</v>
      </c>
      <c r="AI22" s="464">
        <v>2</v>
      </c>
      <c r="AJ22" s="466">
        <v>2201.85</v>
      </c>
      <c r="AK22" s="466">
        <v>901606.7</v>
      </c>
      <c r="AL22" s="464">
        <v>3</v>
      </c>
      <c r="AM22" s="466">
        <v>6667.6</v>
      </c>
      <c r="AN22" s="466">
        <v>3305383.76</v>
      </c>
      <c r="AO22" s="464">
        <v>6</v>
      </c>
      <c r="AP22" s="466">
        <v>6071.24</v>
      </c>
      <c r="AQ22" s="346">
        <v>2751216.4</v>
      </c>
    </row>
    <row r="23" spans="1:43" ht="15" customHeight="1">
      <c r="A23" s="77" t="s">
        <v>21</v>
      </c>
      <c r="B23" s="504"/>
      <c r="C23" s="86">
        <v>53574.21</v>
      </c>
      <c r="D23" s="6">
        <v>56443.63</v>
      </c>
      <c r="E23" s="6">
        <v>57291.290000000008</v>
      </c>
      <c r="F23" s="87">
        <v>56069.52</v>
      </c>
      <c r="G23" s="87"/>
      <c r="H23" s="86">
        <v>18514.73</v>
      </c>
      <c r="I23" s="6">
        <v>24032.67</v>
      </c>
      <c r="J23" s="6">
        <v>25124.46</v>
      </c>
      <c r="K23" s="87">
        <v>26748.93</v>
      </c>
      <c r="L23" s="315"/>
      <c r="M23" s="471" t="s">
        <v>21</v>
      </c>
      <c r="N23" s="334">
        <v>14</v>
      </c>
      <c r="O23" s="323">
        <v>5364.99</v>
      </c>
      <c r="P23" s="324">
        <v>2393138.3100000005</v>
      </c>
      <c r="Q23" s="361">
        <v>10</v>
      </c>
      <c r="R23" s="359">
        <v>8571.130000000001</v>
      </c>
      <c r="S23" s="359">
        <v>3551416.5700000003</v>
      </c>
      <c r="T23" s="372">
        <v>11</v>
      </c>
      <c r="U23" s="370">
        <v>7670.9400000000005</v>
      </c>
      <c r="V23" s="370">
        <v>3079968.84</v>
      </c>
      <c r="W23" s="383">
        <v>31</v>
      </c>
      <c r="X23" s="381">
        <v>19353.490000000002</v>
      </c>
      <c r="Y23" s="394">
        <v>7928808.8200000003</v>
      </c>
      <c r="Z23" s="399">
        <v>12</v>
      </c>
      <c r="AA23" s="397">
        <v>5341.8</v>
      </c>
      <c r="AB23" s="410">
        <v>2287647.2000000002</v>
      </c>
      <c r="AC23" s="467">
        <v>6</v>
      </c>
      <c r="AD23" s="465">
        <v>2247.6000000000004</v>
      </c>
      <c r="AE23" s="322">
        <v>1058571.5999999999</v>
      </c>
      <c r="AF23" s="467">
        <v>2</v>
      </c>
      <c r="AG23" s="465">
        <v>3002.51</v>
      </c>
      <c r="AH23" s="465">
        <v>990459.25</v>
      </c>
      <c r="AI23" s="467">
        <v>4</v>
      </c>
      <c r="AJ23" s="465">
        <v>2627.73</v>
      </c>
      <c r="AK23" s="465">
        <v>837723.70000000007</v>
      </c>
      <c r="AL23" s="467">
        <v>4</v>
      </c>
      <c r="AM23" s="465">
        <v>4799.79</v>
      </c>
      <c r="AN23" s="465">
        <v>1581608.44</v>
      </c>
      <c r="AO23" s="467">
        <v>4</v>
      </c>
      <c r="AP23" s="465">
        <v>3965.38</v>
      </c>
      <c r="AQ23" s="344">
        <v>1247806.3999999999</v>
      </c>
    </row>
    <row r="24" spans="1:43" ht="15" customHeight="1">
      <c r="A24" s="81" t="s">
        <v>22</v>
      </c>
      <c r="B24" s="505"/>
      <c r="C24" s="88">
        <v>108111.45000000001</v>
      </c>
      <c r="D24" s="8">
        <v>89893.51</v>
      </c>
      <c r="E24" s="8">
        <v>76666.259999999995</v>
      </c>
      <c r="F24" s="89">
        <v>54585.340000000004</v>
      </c>
      <c r="G24" s="89"/>
      <c r="H24" s="88">
        <v>32181.07</v>
      </c>
      <c r="I24" s="8">
        <v>32113.730000000003</v>
      </c>
      <c r="J24" s="8">
        <v>27881.600000000006</v>
      </c>
      <c r="K24" s="89">
        <v>13965.93</v>
      </c>
      <c r="L24" s="316"/>
      <c r="M24" s="472" t="s">
        <v>22</v>
      </c>
      <c r="N24" s="333">
        <v>32</v>
      </c>
      <c r="O24" s="325">
        <v>29506.28</v>
      </c>
      <c r="P24" s="326">
        <v>12626406.939999998</v>
      </c>
      <c r="Q24" s="362">
        <v>16</v>
      </c>
      <c r="R24" s="360">
        <v>20809.86</v>
      </c>
      <c r="S24" s="360">
        <v>11768158.050000001</v>
      </c>
      <c r="T24" s="373">
        <v>9</v>
      </c>
      <c r="U24" s="371">
        <v>11768.74</v>
      </c>
      <c r="V24" s="371">
        <v>6532392.8000000007</v>
      </c>
      <c r="W24" s="384">
        <v>18</v>
      </c>
      <c r="X24" s="382">
        <v>24688.499999999996</v>
      </c>
      <c r="Y24" s="393">
        <v>12182453.760000002</v>
      </c>
      <c r="Z24" s="400">
        <v>8</v>
      </c>
      <c r="AA24" s="398">
        <v>12399.62</v>
      </c>
      <c r="AB24" s="409">
        <v>6857054.5999999996</v>
      </c>
      <c r="AC24" s="464">
        <v>8</v>
      </c>
      <c r="AD24" s="466">
        <v>8502.0199999999986</v>
      </c>
      <c r="AE24" s="470">
        <v>3820895.7499999995</v>
      </c>
      <c r="AF24" s="464">
        <v>5</v>
      </c>
      <c r="AG24" s="466">
        <v>7661.47</v>
      </c>
      <c r="AH24" s="466">
        <v>2371548.06</v>
      </c>
      <c r="AI24" s="464">
        <v>6</v>
      </c>
      <c r="AJ24" s="466">
        <v>5890.83</v>
      </c>
      <c r="AK24" s="466">
        <v>2929280.86</v>
      </c>
      <c r="AL24" s="464">
        <v>3</v>
      </c>
      <c r="AM24" s="466">
        <v>2855.54</v>
      </c>
      <c r="AN24" s="466">
        <v>1664047</v>
      </c>
      <c r="AO24" s="464">
        <v>3</v>
      </c>
      <c r="AP24" s="466">
        <v>2899.38</v>
      </c>
      <c r="AQ24" s="346">
        <v>1666434.4</v>
      </c>
    </row>
    <row r="25" spans="1:43" ht="15" customHeight="1">
      <c r="A25" s="77" t="s">
        <v>23</v>
      </c>
      <c r="B25" s="504"/>
      <c r="C25" s="86">
        <v>11605.150000000001</v>
      </c>
      <c r="D25" s="6">
        <v>22934.47</v>
      </c>
      <c r="E25" s="6">
        <v>26220.02</v>
      </c>
      <c r="F25" s="87">
        <v>15666.12</v>
      </c>
      <c r="G25" s="87"/>
      <c r="H25" s="86">
        <v>32738.420000000002</v>
      </c>
      <c r="I25" s="6">
        <v>50203.83</v>
      </c>
      <c r="J25" s="6">
        <v>49523.24</v>
      </c>
      <c r="K25" s="87">
        <v>44746.23</v>
      </c>
      <c r="L25" s="315"/>
      <c r="M25" s="471" t="s">
        <v>23</v>
      </c>
      <c r="N25" s="334">
        <v>1</v>
      </c>
      <c r="O25" s="323">
        <v>730.46</v>
      </c>
      <c r="P25" s="324">
        <v>301291.45</v>
      </c>
      <c r="Q25" s="361">
        <v>2</v>
      </c>
      <c r="R25" s="359">
        <v>400</v>
      </c>
      <c r="S25" s="359">
        <v>184964.91999999998</v>
      </c>
      <c r="T25" s="372">
        <v>0</v>
      </c>
      <c r="U25" s="370">
        <v>0</v>
      </c>
      <c r="V25" s="370">
        <v>0</v>
      </c>
      <c r="W25" s="383">
        <v>1</v>
      </c>
      <c r="X25" s="381">
        <v>200</v>
      </c>
      <c r="Y25" s="394">
        <v>92900</v>
      </c>
      <c r="Z25" s="399">
        <v>5</v>
      </c>
      <c r="AA25" s="397">
        <v>4572.46</v>
      </c>
      <c r="AB25" s="410">
        <v>2170307.8000000003</v>
      </c>
      <c r="AC25" s="467">
        <v>2</v>
      </c>
      <c r="AD25" s="465">
        <v>587.15</v>
      </c>
      <c r="AE25" s="322">
        <v>286253.63</v>
      </c>
      <c r="AF25" s="467">
        <v>3</v>
      </c>
      <c r="AG25" s="465">
        <v>5722.95</v>
      </c>
      <c r="AH25" s="465">
        <v>1741598.42</v>
      </c>
      <c r="AI25" s="467">
        <v>0</v>
      </c>
      <c r="AJ25" s="465">
        <v>0</v>
      </c>
      <c r="AK25" s="465">
        <v>0</v>
      </c>
      <c r="AL25" s="467">
        <v>7</v>
      </c>
      <c r="AM25" s="465">
        <v>7347.5</v>
      </c>
      <c r="AN25" s="465">
        <v>2302571.36</v>
      </c>
      <c r="AO25" s="467">
        <v>6</v>
      </c>
      <c r="AP25" s="465">
        <v>7916.25</v>
      </c>
      <c r="AQ25" s="344">
        <v>2537972.2000000002</v>
      </c>
    </row>
    <row r="26" spans="1:43" ht="15" customHeight="1">
      <c r="A26" s="81" t="s">
        <v>24</v>
      </c>
      <c r="B26" s="505"/>
      <c r="C26" s="88">
        <v>10799.18</v>
      </c>
      <c r="D26" s="8">
        <v>34055.020000000004</v>
      </c>
      <c r="E26" s="8">
        <v>25230.989999999998</v>
      </c>
      <c r="F26" s="89">
        <v>12080.99</v>
      </c>
      <c r="G26" s="89"/>
      <c r="H26" s="88">
        <v>4208.93</v>
      </c>
      <c r="I26" s="8">
        <v>12784.970000000001</v>
      </c>
      <c r="J26" s="8">
        <v>12206.91</v>
      </c>
      <c r="K26" s="89">
        <v>3279.45</v>
      </c>
      <c r="L26" s="316"/>
      <c r="M26" s="472" t="s">
        <v>360</v>
      </c>
      <c r="N26" s="333">
        <v>0</v>
      </c>
      <c r="O26" s="325">
        <v>0</v>
      </c>
      <c r="P26" s="326">
        <v>0</v>
      </c>
      <c r="Q26" s="362">
        <v>1</v>
      </c>
      <c r="R26" s="360">
        <v>276.73</v>
      </c>
      <c r="S26" s="360">
        <v>122209.14</v>
      </c>
      <c r="T26" s="373">
        <v>1</v>
      </c>
      <c r="U26" s="371">
        <v>100</v>
      </c>
      <c r="V26" s="371">
        <v>54261.4</v>
      </c>
      <c r="W26" s="384">
        <v>1</v>
      </c>
      <c r="X26" s="382">
        <v>371.15</v>
      </c>
      <c r="Y26" s="393">
        <v>155250.72</v>
      </c>
      <c r="Z26" s="400">
        <v>10</v>
      </c>
      <c r="AA26" s="398">
        <v>2085.2600000000002</v>
      </c>
      <c r="AB26" s="409">
        <v>924127.99999999988</v>
      </c>
      <c r="AC26" s="464">
        <v>0</v>
      </c>
      <c r="AD26" s="466">
        <v>0</v>
      </c>
      <c r="AE26" s="470">
        <v>0</v>
      </c>
      <c r="AF26" s="464">
        <v>0</v>
      </c>
      <c r="AG26" s="466">
        <v>0</v>
      </c>
      <c r="AH26" s="466">
        <v>0</v>
      </c>
      <c r="AI26" s="464">
        <v>0</v>
      </c>
      <c r="AJ26" s="466">
        <v>0</v>
      </c>
      <c r="AK26" s="466">
        <v>0</v>
      </c>
      <c r="AL26" s="464">
        <v>1</v>
      </c>
      <c r="AM26" s="466">
        <v>100</v>
      </c>
      <c r="AN26" s="466">
        <v>49294</v>
      </c>
      <c r="AO26" s="464">
        <v>5</v>
      </c>
      <c r="AP26" s="466">
        <v>3374.18</v>
      </c>
      <c r="AQ26" s="346">
        <v>767702.79999999993</v>
      </c>
    </row>
    <row r="27" spans="1:43" ht="15" customHeight="1">
      <c r="A27" s="77" t="s">
        <v>25</v>
      </c>
      <c r="B27" s="503"/>
      <c r="C27" s="86">
        <v>48259.380000000005</v>
      </c>
      <c r="D27" s="6">
        <v>40912.370000000003</v>
      </c>
      <c r="E27" s="6">
        <v>19918.29</v>
      </c>
      <c r="F27" s="87">
        <v>9710.76</v>
      </c>
      <c r="G27" s="87"/>
      <c r="H27" s="86">
        <v>68776.48000000001</v>
      </c>
      <c r="I27" s="6">
        <v>77434.259999999995</v>
      </c>
      <c r="J27" s="6">
        <v>89503.459999999992</v>
      </c>
      <c r="K27" s="87">
        <v>74355.649999999994</v>
      </c>
      <c r="L27" s="315"/>
      <c r="M27" s="471" t="s">
        <v>25</v>
      </c>
      <c r="N27" s="334">
        <v>10</v>
      </c>
      <c r="O27" s="323">
        <v>8320.89</v>
      </c>
      <c r="P27" s="324">
        <v>3335992.84</v>
      </c>
      <c r="Q27" s="361">
        <v>27</v>
      </c>
      <c r="R27" s="359">
        <v>22108.469999999998</v>
      </c>
      <c r="S27" s="359">
        <v>11227524.57</v>
      </c>
      <c r="T27" s="372">
        <v>8</v>
      </c>
      <c r="U27" s="370">
        <v>11020.26</v>
      </c>
      <c r="V27" s="370">
        <v>4513058.16</v>
      </c>
      <c r="W27" s="383">
        <v>4</v>
      </c>
      <c r="X27" s="381">
        <v>4730.67</v>
      </c>
      <c r="Y27" s="394">
        <v>1983034.4400000002</v>
      </c>
      <c r="Z27" s="399">
        <v>3</v>
      </c>
      <c r="AA27" s="397">
        <v>2079.09</v>
      </c>
      <c r="AB27" s="410">
        <v>870956.4</v>
      </c>
      <c r="AC27" s="467">
        <v>8</v>
      </c>
      <c r="AD27" s="465">
        <v>9414.7099999999991</v>
      </c>
      <c r="AE27" s="322">
        <v>4210844.0599999996</v>
      </c>
      <c r="AF27" s="467">
        <v>3</v>
      </c>
      <c r="AG27" s="465">
        <v>3901.61</v>
      </c>
      <c r="AH27" s="465">
        <v>1456916.12</v>
      </c>
      <c r="AI27" s="467">
        <v>10</v>
      </c>
      <c r="AJ27" s="465">
        <v>11463.779999999999</v>
      </c>
      <c r="AK27" s="465">
        <v>6129853.8999999994</v>
      </c>
      <c r="AL27" s="467">
        <v>13</v>
      </c>
      <c r="AM27" s="465">
        <v>16122.28</v>
      </c>
      <c r="AN27" s="465">
        <v>7645269.879999999</v>
      </c>
      <c r="AO27" s="467">
        <v>12</v>
      </c>
      <c r="AP27" s="465">
        <v>14895.499999999998</v>
      </c>
      <c r="AQ27" s="344">
        <v>8086908.5999999996</v>
      </c>
    </row>
    <row r="28" spans="1:43" ht="15" customHeight="1">
      <c r="A28" s="81" t="s">
        <v>26</v>
      </c>
      <c r="B28" s="505"/>
      <c r="C28" s="88">
        <v>30249.260000000002</v>
      </c>
      <c r="D28" s="8">
        <v>54546.36</v>
      </c>
      <c r="E28" s="8">
        <v>47257.82</v>
      </c>
      <c r="F28" s="89">
        <v>37562.630000000005</v>
      </c>
      <c r="G28" s="89"/>
      <c r="H28" s="88">
        <v>13488.64</v>
      </c>
      <c r="I28" s="8">
        <v>17384.48</v>
      </c>
      <c r="J28" s="8">
        <v>22539.78</v>
      </c>
      <c r="K28" s="89">
        <v>12091.9</v>
      </c>
      <c r="L28" s="316"/>
      <c r="M28" s="472" t="s">
        <v>26</v>
      </c>
      <c r="N28" s="333">
        <v>2</v>
      </c>
      <c r="O28" s="325">
        <v>275.46000000000004</v>
      </c>
      <c r="P28" s="326">
        <v>157060.9</v>
      </c>
      <c r="Q28" s="362">
        <v>2</v>
      </c>
      <c r="R28" s="360">
        <v>4020.2400000000002</v>
      </c>
      <c r="S28" s="360">
        <v>60500</v>
      </c>
      <c r="T28" s="373">
        <v>0</v>
      </c>
      <c r="U28" s="371">
        <v>0</v>
      </c>
      <c r="V28" s="371">
        <v>0</v>
      </c>
      <c r="W28" s="384">
        <v>0</v>
      </c>
      <c r="X28" s="382">
        <v>0</v>
      </c>
      <c r="Y28" s="393">
        <v>0</v>
      </c>
      <c r="Z28" s="400">
        <v>4</v>
      </c>
      <c r="AA28" s="398">
        <v>7590.73</v>
      </c>
      <c r="AB28" s="409">
        <v>3010819.5999999996</v>
      </c>
      <c r="AC28" s="464">
        <v>0</v>
      </c>
      <c r="AD28" s="466">
        <v>0</v>
      </c>
      <c r="AE28" s="470">
        <v>0</v>
      </c>
      <c r="AF28" s="464">
        <v>1</v>
      </c>
      <c r="AG28" s="466">
        <v>1947.73</v>
      </c>
      <c r="AH28" s="466">
        <v>589363.84</v>
      </c>
      <c r="AI28" s="464">
        <v>0</v>
      </c>
      <c r="AJ28" s="466">
        <v>0</v>
      </c>
      <c r="AK28" s="466">
        <v>0</v>
      </c>
      <c r="AL28" s="464">
        <v>0</v>
      </c>
      <c r="AM28" s="466">
        <v>0</v>
      </c>
      <c r="AN28" s="466">
        <v>0</v>
      </c>
      <c r="AO28" s="464">
        <v>3</v>
      </c>
      <c r="AP28" s="466">
        <v>3790.82</v>
      </c>
      <c r="AQ28" s="346">
        <v>1816790.8</v>
      </c>
    </row>
    <row r="29" spans="1:43" ht="15" customHeight="1">
      <c r="A29" s="77" t="s">
        <v>27</v>
      </c>
      <c r="B29" s="504"/>
      <c r="C29" s="86">
        <v>51303.28</v>
      </c>
      <c r="D29" s="6">
        <v>49530.2</v>
      </c>
      <c r="E29" s="6">
        <v>57336.92</v>
      </c>
      <c r="F29" s="87">
        <v>63471.09</v>
      </c>
      <c r="G29" s="87"/>
      <c r="H29" s="86">
        <v>12301.62</v>
      </c>
      <c r="I29" s="6">
        <v>14908.689999999999</v>
      </c>
      <c r="J29" s="6">
        <v>15668.8</v>
      </c>
      <c r="K29" s="87">
        <v>24434.240000000002</v>
      </c>
      <c r="L29" s="315"/>
      <c r="M29" s="472" t="s">
        <v>27</v>
      </c>
      <c r="N29" s="333">
        <v>4</v>
      </c>
      <c r="O29" s="325">
        <v>8928.630000000001</v>
      </c>
      <c r="P29" s="326">
        <v>3592285.94</v>
      </c>
      <c r="Q29" s="362">
        <v>2</v>
      </c>
      <c r="R29" s="360">
        <v>5800.4699999999993</v>
      </c>
      <c r="S29" s="360">
        <v>2303481.54</v>
      </c>
      <c r="T29" s="373">
        <v>4</v>
      </c>
      <c r="U29" s="371">
        <v>8108.6999999999989</v>
      </c>
      <c r="V29" s="371">
        <v>3245843.66</v>
      </c>
      <c r="W29" s="384">
        <v>9</v>
      </c>
      <c r="X29" s="382">
        <v>18798.64</v>
      </c>
      <c r="Y29" s="393">
        <v>7362353.6800000006</v>
      </c>
      <c r="Z29" s="400">
        <v>3</v>
      </c>
      <c r="AA29" s="398">
        <v>7316.34</v>
      </c>
      <c r="AB29" s="409">
        <v>2926841.5999999996</v>
      </c>
      <c r="AC29" s="464">
        <v>7</v>
      </c>
      <c r="AD29" s="466">
        <v>2929.6099999999997</v>
      </c>
      <c r="AE29" s="470">
        <v>1398060.28</v>
      </c>
      <c r="AF29" s="464">
        <v>7</v>
      </c>
      <c r="AG29" s="466">
        <v>3045.3199999999997</v>
      </c>
      <c r="AH29" s="466">
        <v>1041557.43</v>
      </c>
      <c r="AI29" s="464">
        <v>4</v>
      </c>
      <c r="AJ29" s="466">
        <v>662.55000000000007</v>
      </c>
      <c r="AK29" s="466">
        <v>251061.33</v>
      </c>
      <c r="AL29" s="464">
        <v>1</v>
      </c>
      <c r="AM29" s="466">
        <v>761.81</v>
      </c>
      <c r="AN29" s="466">
        <v>323234.37</v>
      </c>
      <c r="AO29" s="464">
        <v>7</v>
      </c>
      <c r="AP29" s="466">
        <v>1747.4</v>
      </c>
      <c r="AQ29" s="346">
        <v>672640</v>
      </c>
    </row>
    <row r="30" spans="1:43" ht="15" customHeight="1">
      <c r="A30" s="81" t="s">
        <v>28</v>
      </c>
      <c r="B30" s="505"/>
      <c r="C30" s="88">
        <v>17580.940000000002</v>
      </c>
      <c r="D30" s="8">
        <v>21302.69</v>
      </c>
      <c r="E30" s="8">
        <v>17350.900000000001</v>
      </c>
      <c r="F30" s="89">
        <v>6118.2</v>
      </c>
      <c r="G30" s="89"/>
      <c r="H30" s="88">
        <v>46105.43</v>
      </c>
      <c r="I30" s="8">
        <v>49153.83</v>
      </c>
      <c r="J30" s="8">
        <v>40539.79</v>
      </c>
      <c r="K30" s="89">
        <v>20470.650000000001</v>
      </c>
      <c r="L30" s="316"/>
      <c r="M30" s="471" t="s">
        <v>28</v>
      </c>
      <c r="N30" s="334">
        <v>7</v>
      </c>
      <c r="O30" s="323">
        <v>1926.1100000000001</v>
      </c>
      <c r="P30" s="324">
        <v>935076.72</v>
      </c>
      <c r="Q30" s="361">
        <v>12</v>
      </c>
      <c r="R30" s="359">
        <v>5379.04</v>
      </c>
      <c r="S30" s="359">
        <v>2163095.4499999997</v>
      </c>
      <c r="T30" s="372">
        <v>2</v>
      </c>
      <c r="U30" s="370">
        <v>3813.09</v>
      </c>
      <c r="V30" s="370">
        <v>1539368.7999999998</v>
      </c>
      <c r="W30" s="383">
        <v>12</v>
      </c>
      <c r="X30" s="381">
        <v>3828.5199999999995</v>
      </c>
      <c r="Y30" s="394">
        <v>1605989.66</v>
      </c>
      <c r="Z30" s="399">
        <v>1</v>
      </c>
      <c r="AA30" s="397">
        <v>1876.74</v>
      </c>
      <c r="AB30" s="410">
        <v>760914.6</v>
      </c>
      <c r="AC30" s="467">
        <v>5</v>
      </c>
      <c r="AD30" s="465">
        <v>3429.7799999999997</v>
      </c>
      <c r="AE30" s="322">
        <v>1595413.02</v>
      </c>
      <c r="AF30" s="467">
        <v>22</v>
      </c>
      <c r="AG30" s="465">
        <v>13822.75</v>
      </c>
      <c r="AH30" s="465">
        <v>4730922.0500000007</v>
      </c>
      <c r="AI30" s="467">
        <v>11</v>
      </c>
      <c r="AJ30" s="465">
        <v>10696.43</v>
      </c>
      <c r="AK30" s="465">
        <v>3571380.44</v>
      </c>
      <c r="AL30" s="467">
        <v>6</v>
      </c>
      <c r="AM30" s="465">
        <v>7436.84</v>
      </c>
      <c r="AN30" s="465">
        <v>2593769.94</v>
      </c>
      <c r="AO30" s="467">
        <v>6</v>
      </c>
      <c r="AP30" s="465">
        <v>6780.8200000000006</v>
      </c>
      <c r="AQ30" s="344">
        <v>2360344.2000000002</v>
      </c>
    </row>
    <row r="31" spans="1:43" ht="15" customHeight="1">
      <c r="A31" s="77" t="s">
        <v>29</v>
      </c>
      <c r="B31" s="504"/>
      <c r="C31" s="86">
        <v>4273.09</v>
      </c>
      <c r="D31" s="6">
        <v>3126.11</v>
      </c>
      <c r="E31" s="6">
        <v>0</v>
      </c>
      <c r="F31" s="87">
        <v>0</v>
      </c>
      <c r="G31" s="87"/>
      <c r="H31" s="86">
        <v>71237.84</v>
      </c>
      <c r="I31" s="6">
        <v>70719.3</v>
      </c>
      <c r="J31" s="6">
        <v>67415.81</v>
      </c>
      <c r="K31" s="87">
        <v>63540.639999999999</v>
      </c>
      <c r="L31" s="315"/>
      <c r="M31" s="471" t="s">
        <v>29</v>
      </c>
      <c r="N31" s="334">
        <v>2</v>
      </c>
      <c r="O31" s="323">
        <v>1146.98</v>
      </c>
      <c r="P31" s="324">
        <v>490751.79000000004</v>
      </c>
      <c r="Q31" s="361">
        <v>8</v>
      </c>
      <c r="R31" s="359">
        <v>3126.1099999999997</v>
      </c>
      <c r="S31" s="359">
        <v>1884369.87</v>
      </c>
      <c r="T31" s="372">
        <v>0</v>
      </c>
      <c r="U31" s="370">
        <v>0</v>
      </c>
      <c r="V31" s="370">
        <v>0</v>
      </c>
      <c r="W31" s="383">
        <v>0</v>
      </c>
      <c r="X31" s="381">
        <v>0</v>
      </c>
      <c r="Y31" s="394">
        <v>0</v>
      </c>
      <c r="Z31" s="399">
        <v>0</v>
      </c>
      <c r="AA31" s="397">
        <v>0</v>
      </c>
      <c r="AB31" s="410">
        <v>0</v>
      </c>
      <c r="AC31" s="467">
        <v>25</v>
      </c>
      <c r="AD31" s="465">
        <v>12249.659999999998</v>
      </c>
      <c r="AE31" s="322">
        <v>5799064.5</v>
      </c>
      <c r="AF31" s="467">
        <v>31</v>
      </c>
      <c r="AG31" s="465">
        <v>22982.46</v>
      </c>
      <c r="AH31" s="465">
        <v>9587505.6399999987</v>
      </c>
      <c r="AI31" s="467">
        <v>18</v>
      </c>
      <c r="AJ31" s="465">
        <v>12044.319999999998</v>
      </c>
      <c r="AK31" s="465">
        <v>5258394.5100000007</v>
      </c>
      <c r="AL31" s="467">
        <v>22</v>
      </c>
      <c r="AM31" s="465">
        <v>12035.519999999997</v>
      </c>
      <c r="AN31" s="465">
        <v>5182614.3099999996</v>
      </c>
      <c r="AO31" s="467">
        <v>7</v>
      </c>
      <c r="AP31" s="465">
        <v>8705.26</v>
      </c>
      <c r="AQ31" s="344">
        <v>3737027.4</v>
      </c>
    </row>
    <row r="32" spans="1:43" ht="15" customHeight="1">
      <c r="A32" s="81" t="s">
        <v>30</v>
      </c>
      <c r="B32" s="505"/>
      <c r="C32" s="88">
        <v>44847.040000000001</v>
      </c>
      <c r="D32" s="8">
        <v>33876.42</v>
      </c>
      <c r="E32" s="8">
        <v>38054.39</v>
      </c>
      <c r="F32" s="89">
        <v>29336.989999999998</v>
      </c>
      <c r="G32" s="89"/>
      <c r="H32" s="88">
        <v>19154.739999999998</v>
      </c>
      <c r="I32" s="8">
        <v>18867.419999999998</v>
      </c>
      <c r="J32" s="8">
        <v>18933.5</v>
      </c>
      <c r="K32" s="89">
        <v>9521.85</v>
      </c>
      <c r="L32" s="316"/>
      <c r="M32" s="472" t="s">
        <v>30</v>
      </c>
      <c r="N32" s="333">
        <v>13</v>
      </c>
      <c r="O32" s="325">
        <v>17214.699999999997</v>
      </c>
      <c r="P32" s="326">
        <v>7804137.8800000008</v>
      </c>
      <c r="Q32" s="362">
        <v>7</v>
      </c>
      <c r="R32" s="360">
        <v>3680.6200000000003</v>
      </c>
      <c r="S32" s="360">
        <v>1582695.08</v>
      </c>
      <c r="T32" s="373">
        <v>6</v>
      </c>
      <c r="U32" s="371">
        <v>4981.74</v>
      </c>
      <c r="V32" s="371">
        <v>1968780.89</v>
      </c>
      <c r="W32" s="384">
        <v>13</v>
      </c>
      <c r="X32" s="382">
        <v>11402.250000000002</v>
      </c>
      <c r="Y32" s="393">
        <v>4687462.3099999996</v>
      </c>
      <c r="Z32" s="400">
        <v>2</v>
      </c>
      <c r="AA32" s="398">
        <v>3811.92</v>
      </c>
      <c r="AB32" s="409">
        <v>1541351</v>
      </c>
      <c r="AC32" s="464">
        <v>2</v>
      </c>
      <c r="AD32" s="466">
        <v>1965.62</v>
      </c>
      <c r="AE32" s="470">
        <v>889523.26</v>
      </c>
      <c r="AF32" s="464">
        <v>6</v>
      </c>
      <c r="AG32" s="466">
        <v>4263</v>
      </c>
      <c r="AH32" s="466">
        <v>1509759.0299999998</v>
      </c>
      <c r="AI32" s="464">
        <v>3</v>
      </c>
      <c r="AJ32" s="466">
        <v>3792.39</v>
      </c>
      <c r="AK32" s="466">
        <v>1238162.8700000001</v>
      </c>
      <c r="AL32" s="464">
        <v>3</v>
      </c>
      <c r="AM32" s="466">
        <v>3083.83</v>
      </c>
      <c r="AN32" s="466">
        <v>1121164.06</v>
      </c>
      <c r="AO32" s="464">
        <v>2</v>
      </c>
      <c r="AP32" s="466">
        <v>3577.63</v>
      </c>
      <c r="AQ32" s="346">
        <v>1153265.6000000001</v>
      </c>
    </row>
    <row r="33" spans="1:43" ht="15" customHeight="1">
      <c r="A33" s="77" t="s">
        <v>31</v>
      </c>
      <c r="B33" s="504"/>
      <c r="C33" s="86">
        <v>5369.2000000000007</v>
      </c>
      <c r="D33" s="6">
        <v>6583.0800000000008</v>
      </c>
      <c r="E33" s="6">
        <v>6959.6</v>
      </c>
      <c r="F33" s="87">
        <v>3060.77</v>
      </c>
      <c r="G33" s="87"/>
      <c r="H33" s="86">
        <v>107.67</v>
      </c>
      <c r="I33" s="6">
        <v>388.13</v>
      </c>
      <c r="J33" s="6">
        <v>388.13</v>
      </c>
      <c r="K33" s="87">
        <v>107.67</v>
      </c>
      <c r="L33" s="315"/>
      <c r="M33" s="471" t="s">
        <v>31</v>
      </c>
      <c r="N33" s="334">
        <v>3</v>
      </c>
      <c r="O33" s="323">
        <v>1376.4</v>
      </c>
      <c r="P33" s="324">
        <v>577687.05000000005</v>
      </c>
      <c r="Q33" s="361">
        <v>3</v>
      </c>
      <c r="R33" s="359">
        <v>778.24</v>
      </c>
      <c r="S33" s="359">
        <v>330288.63</v>
      </c>
      <c r="T33" s="372">
        <v>6</v>
      </c>
      <c r="U33" s="370">
        <v>1506.05</v>
      </c>
      <c r="V33" s="370">
        <v>674291.38</v>
      </c>
      <c r="W33" s="383">
        <v>3</v>
      </c>
      <c r="X33" s="381">
        <v>604.06999999999994</v>
      </c>
      <c r="Y33" s="394">
        <v>192304</v>
      </c>
      <c r="Z33" s="399">
        <v>3</v>
      </c>
      <c r="AA33" s="397">
        <v>699.1</v>
      </c>
      <c r="AB33" s="410">
        <v>311777.40000000002</v>
      </c>
      <c r="AC33" s="467">
        <v>0</v>
      </c>
      <c r="AD33" s="465">
        <v>0</v>
      </c>
      <c r="AE33" s="322">
        <v>0</v>
      </c>
      <c r="AF33" s="467">
        <v>0</v>
      </c>
      <c r="AG33" s="465">
        <v>0</v>
      </c>
      <c r="AH33" s="465">
        <v>0</v>
      </c>
      <c r="AI33" s="467">
        <v>0</v>
      </c>
      <c r="AJ33" s="465">
        <v>0</v>
      </c>
      <c r="AK33" s="465">
        <v>0</v>
      </c>
      <c r="AL33" s="467">
        <v>1</v>
      </c>
      <c r="AM33" s="465">
        <v>107.67</v>
      </c>
      <c r="AN33" s="465">
        <v>51150.36</v>
      </c>
      <c r="AO33" s="467">
        <v>0</v>
      </c>
      <c r="AP33" s="465">
        <v>0</v>
      </c>
      <c r="AQ33" s="344">
        <v>0</v>
      </c>
    </row>
    <row r="34" spans="1:43" ht="15" customHeight="1">
      <c r="A34" s="81" t="s">
        <v>32</v>
      </c>
      <c r="B34" s="505"/>
      <c r="C34" s="88">
        <v>28144.809999999998</v>
      </c>
      <c r="D34" s="8">
        <v>21208.43</v>
      </c>
      <c r="E34" s="8">
        <v>9572.2000000000007</v>
      </c>
      <c r="F34" s="89">
        <v>6936.98</v>
      </c>
      <c r="G34" s="89"/>
      <c r="H34" s="88">
        <v>41115.26</v>
      </c>
      <c r="I34" s="8">
        <v>41715.660000000003</v>
      </c>
      <c r="J34" s="8">
        <v>46269.57</v>
      </c>
      <c r="K34" s="89">
        <v>29848.410000000003</v>
      </c>
      <c r="L34" s="316"/>
      <c r="M34" s="472" t="s">
        <v>402</v>
      </c>
      <c r="N34" s="333">
        <v>26</v>
      </c>
      <c r="O34" s="325">
        <v>10238.259999999998</v>
      </c>
      <c r="P34" s="326">
        <v>4355942.3600000003</v>
      </c>
      <c r="Q34" s="362">
        <v>23</v>
      </c>
      <c r="R34" s="360">
        <v>12425.82</v>
      </c>
      <c r="S34" s="360">
        <v>6909523.9399999995</v>
      </c>
      <c r="T34" s="373">
        <v>4</v>
      </c>
      <c r="U34" s="371">
        <v>856.29</v>
      </c>
      <c r="V34" s="371">
        <v>493316.66000000003</v>
      </c>
      <c r="W34" s="384">
        <v>9</v>
      </c>
      <c r="X34" s="382">
        <v>3220.3</v>
      </c>
      <c r="Y34" s="393">
        <v>1416827.69</v>
      </c>
      <c r="Z34" s="400">
        <v>3</v>
      </c>
      <c r="AA34" s="398">
        <v>900.75</v>
      </c>
      <c r="AB34" s="409">
        <v>384605.60000000003</v>
      </c>
      <c r="AC34" s="464">
        <v>9</v>
      </c>
      <c r="AD34" s="466">
        <v>3960.72</v>
      </c>
      <c r="AE34" s="470">
        <v>1763733.07</v>
      </c>
      <c r="AF34" s="464">
        <v>21</v>
      </c>
      <c r="AG34" s="466">
        <v>11576.58</v>
      </c>
      <c r="AH34" s="466">
        <v>4960058.47</v>
      </c>
      <c r="AI34" s="464">
        <v>12</v>
      </c>
      <c r="AJ34" s="466">
        <v>6222.97</v>
      </c>
      <c r="AK34" s="466">
        <v>3386162.16</v>
      </c>
      <c r="AL34" s="464">
        <v>13</v>
      </c>
      <c r="AM34" s="466">
        <v>10485.089999999998</v>
      </c>
      <c r="AN34" s="466">
        <v>5977308.5700000003</v>
      </c>
      <c r="AO34" s="464">
        <v>14</v>
      </c>
      <c r="AP34" s="466">
        <v>5868.8</v>
      </c>
      <c r="AQ34" s="346">
        <v>3438903</v>
      </c>
    </row>
    <row r="35" spans="1:43" ht="15" customHeight="1">
      <c r="A35" s="77" t="s">
        <v>33</v>
      </c>
      <c r="B35" s="504"/>
      <c r="C35" s="86">
        <v>64819.46</v>
      </c>
      <c r="D35" s="6">
        <v>87690.86</v>
      </c>
      <c r="E35" s="6">
        <v>67416.47</v>
      </c>
      <c r="F35" s="87">
        <v>39151.589999999997</v>
      </c>
      <c r="G35" s="87"/>
      <c r="H35" s="86">
        <v>24253.22</v>
      </c>
      <c r="I35" s="6">
        <v>29922.68</v>
      </c>
      <c r="J35" s="6">
        <v>28599.7</v>
      </c>
      <c r="K35" s="87">
        <v>24559.38</v>
      </c>
      <c r="L35" s="315"/>
      <c r="M35" s="471" t="s">
        <v>33</v>
      </c>
      <c r="N35" s="334">
        <v>9</v>
      </c>
      <c r="O35" s="323">
        <v>6654.869999999999</v>
      </c>
      <c r="P35" s="324">
        <v>2720636.2600000002</v>
      </c>
      <c r="Q35" s="361">
        <v>15</v>
      </c>
      <c r="R35" s="359">
        <v>10675.66</v>
      </c>
      <c r="S35" s="359">
        <v>4338292.3900000006</v>
      </c>
      <c r="T35" s="372">
        <v>11</v>
      </c>
      <c r="U35" s="370">
        <v>6176.08</v>
      </c>
      <c r="V35" s="370">
        <v>2575482.9500000002</v>
      </c>
      <c r="W35" s="383">
        <v>29</v>
      </c>
      <c r="X35" s="381">
        <v>20720.410000000007</v>
      </c>
      <c r="Y35" s="394">
        <v>8397277.9800000004</v>
      </c>
      <c r="Z35" s="399">
        <v>16</v>
      </c>
      <c r="AA35" s="397">
        <v>9663.9000000000015</v>
      </c>
      <c r="AB35" s="410">
        <v>3711797.6</v>
      </c>
      <c r="AC35" s="351">
        <v>6</v>
      </c>
      <c r="AD35" s="474">
        <v>2296.8299999999995</v>
      </c>
      <c r="AE35" s="349">
        <v>1134154.77</v>
      </c>
      <c r="AF35" s="467">
        <v>12</v>
      </c>
      <c r="AG35" s="465">
        <v>7264.9800000000014</v>
      </c>
      <c r="AH35" s="465">
        <v>2549480.3299999991</v>
      </c>
      <c r="AI35" s="467">
        <v>2</v>
      </c>
      <c r="AJ35" s="465">
        <v>1113.3700000000001</v>
      </c>
      <c r="AK35" s="465">
        <v>425307.34</v>
      </c>
      <c r="AL35" s="467">
        <v>6</v>
      </c>
      <c r="AM35" s="465">
        <v>1870.7900000000002</v>
      </c>
      <c r="AN35" s="465">
        <v>792089.37000000011</v>
      </c>
      <c r="AO35" s="467">
        <v>4</v>
      </c>
      <c r="AP35" s="465">
        <v>4032.5199999999995</v>
      </c>
      <c r="AQ35" s="344">
        <v>1348656.2</v>
      </c>
    </row>
    <row r="36" spans="1:43" ht="15" customHeight="1">
      <c r="A36" s="81" t="s">
        <v>34</v>
      </c>
      <c r="B36" s="505"/>
      <c r="C36" s="88">
        <v>21613.18</v>
      </c>
      <c r="D36" s="8">
        <v>28017.06</v>
      </c>
      <c r="E36" s="8">
        <v>31996.43</v>
      </c>
      <c r="F36" s="89">
        <v>24828.41</v>
      </c>
      <c r="G36" s="89"/>
      <c r="H36" s="88">
        <v>12537.44</v>
      </c>
      <c r="I36" s="8">
        <v>16259.64</v>
      </c>
      <c r="J36" s="8">
        <v>14291.980000000001</v>
      </c>
      <c r="K36" s="89">
        <v>10837.1</v>
      </c>
      <c r="L36" s="316"/>
      <c r="M36" s="472" t="s">
        <v>34</v>
      </c>
      <c r="N36" s="333">
        <v>6</v>
      </c>
      <c r="O36" s="325">
        <v>1943.9</v>
      </c>
      <c r="P36" s="326">
        <v>879089.19</v>
      </c>
      <c r="Q36" s="368">
        <v>11</v>
      </c>
      <c r="R36" s="365">
        <v>2884.99</v>
      </c>
      <c r="S36" s="365">
        <v>1289531.96</v>
      </c>
      <c r="T36" s="379">
        <v>3</v>
      </c>
      <c r="U36" s="376">
        <v>1606.22</v>
      </c>
      <c r="V36" s="376">
        <v>646576.04</v>
      </c>
      <c r="W36" s="390">
        <v>21</v>
      </c>
      <c r="X36" s="387">
        <v>9726.32</v>
      </c>
      <c r="Y36" s="395">
        <v>4025098.67</v>
      </c>
      <c r="Z36" s="406">
        <v>9</v>
      </c>
      <c r="AA36" s="403">
        <v>2622.11</v>
      </c>
      <c r="AB36" s="411">
        <v>1089402.3999999999</v>
      </c>
      <c r="AC36" s="464">
        <v>1</v>
      </c>
      <c r="AD36" s="466">
        <v>190.24</v>
      </c>
      <c r="AE36" s="466">
        <v>100655.61</v>
      </c>
      <c r="AF36" s="464">
        <v>8</v>
      </c>
      <c r="AG36" s="466">
        <v>1440.63</v>
      </c>
      <c r="AH36" s="466">
        <v>535379.06000000006</v>
      </c>
      <c r="AI36" s="464">
        <v>2</v>
      </c>
      <c r="AJ36" s="466">
        <v>2025.04</v>
      </c>
      <c r="AK36" s="466">
        <v>627511.19999999995</v>
      </c>
      <c r="AL36" s="464">
        <v>11</v>
      </c>
      <c r="AM36" s="466">
        <v>3790.75</v>
      </c>
      <c r="AN36" s="466">
        <v>1270410</v>
      </c>
      <c r="AO36" s="338">
        <v>17</v>
      </c>
      <c r="AP36" s="356">
        <v>4969.38</v>
      </c>
      <c r="AQ36" s="354">
        <v>1661342.0000000002</v>
      </c>
    </row>
    <row r="37" spans="1:43" ht="15" customHeight="1" thickBot="1">
      <c r="A37" s="93" t="s">
        <v>35</v>
      </c>
      <c r="B37" s="538"/>
      <c r="C37" s="539">
        <v>1283738.42</v>
      </c>
      <c r="D37" s="10">
        <v>1344958.33</v>
      </c>
      <c r="E37" s="10">
        <v>1198089.6200000001</v>
      </c>
      <c r="F37" s="540">
        <v>940086.3</v>
      </c>
      <c r="G37" s="540"/>
      <c r="H37" s="541">
        <v>814799.79</v>
      </c>
      <c r="I37" s="613">
        <v>855048.81</v>
      </c>
      <c r="J37" s="10">
        <v>852595.44</v>
      </c>
      <c r="K37" s="540">
        <v>661410.85</v>
      </c>
      <c r="L37" s="542"/>
      <c r="N37" s="328">
        <v>300</v>
      </c>
      <c r="O37" s="329">
        <v>245560.35999999993</v>
      </c>
      <c r="P37" s="329">
        <v>103243952.39</v>
      </c>
      <c r="Q37" s="369">
        <v>294</v>
      </c>
      <c r="R37" s="369">
        <v>225469.65999999995</v>
      </c>
      <c r="S37" s="369">
        <v>107060236.56000002</v>
      </c>
      <c r="T37" s="380">
        <v>190</v>
      </c>
      <c r="U37" s="380">
        <v>188936.33999999997</v>
      </c>
      <c r="V37" s="380">
        <v>80258620.50999999</v>
      </c>
      <c r="W37" s="391">
        <v>293</v>
      </c>
      <c r="X37" s="391">
        <v>264677.31</v>
      </c>
      <c r="Y37" s="391">
        <v>110524544.02000003</v>
      </c>
      <c r="Z37" s="407">
        <v>218</v>
      </c>
      <c r="AA37" s="407">
        <v>157848.17999999996</v>
      </c>
      <c r="AB37" s="407">
        <v>68836685.200000003</v>
      </c>
      <c r="AC37" s="479">
        <f t="shared" ref="AC37:AH37" si="0">SUM(AC5:AC36)</f>
        <v>233</v>
      </c>
      <c r="AD37" s="479">
        <f t="shared" si="0"/>
        <v>149530.14999999997</v>
      </c>
      <c r="AE37" s="479">
        <f t="shared" si="0"/>
        <v>69017450.960000008</v>
      </c>
      <c r="AF37" s="478">
        <f t="shared" si="0"/>
        <v>201</v>
      </c>
      <c r="AG37" s="478">
        <f t="shared" si="0"/>
        <v>145210.40999999997</v>
      </c>
      <c r="AH37" s="478">
        <f t="shared" si="0"/>
        <v>50780693.890000001</v>
      </c>
      <c r="AI37" s="478">
        <f t="shared" ref="AI37:AQ37" si="1">SUM(AI5:AI36)</f>
        <v>167</v>
      </c>
      <c r="AJ37" s="478">
        <f t="shared" si="1"/>
        <v>118786.27999999998</v>
      </c>
      <c r="AK37" s="478">
        <f t="shared" si="1"/>
        <v>47872131.649999991</v>
      </c>
      <c r="AL37" s="478">
        <f t="shared" si="1"/>
        <v>190</v>
      </c>
      <c r="AM37" s="478">
        <f t="shared" si="1"/>
        <v>135289.47999999998</v>
      </c>
      <c r="AN37" s="478">
        <f t="shared" si="1"/>
        <v>55621190.029999994</v>
      </c>
      <c r="AO37" s="478">
        <f t="shared" si="1"/>
        <v>185</v>
      </c>
      <c r="AP37" s="478">
        <f t="shared" si="1"/>
        <v>149013.91999999998</v>
      </c>
      <c r="AQ37" s="478">
        <f t="shared" si="1"/>
        <v>60652387.199999996</v>
      </c>
    </row>
    <row r="38" spans="1:43" ht="85.5" customHeight="1">
      <c r="A38" s="899" t="s">
        <v>775</v>
      </c>
      <c r="B38" s="899"/>
      <c r="C38" s="899"/>
      <c r="D38" s="899"/>
      <c r="E38" s="899"/>
      <c r="F38" s="899"/>
      <c r="G38" s="899"/>
      <c r="H38" s="899"/>
      <c r="I38" s="899"/>
      <c r="J38" s="899"/>
      <c r="K38" s="899"/>
      <c r="L38" s="899"/>
      <c r="N38" s="317" t="s">
        <v>387</v>
      </c>
      <c r="Q38" s="317" t="s">
        <v>389</v>
      </c>
      <c r="T38" s="317" t="s">
        <v>391</v>
      </c>
      <c r="W38" s="317" t="s">
        <v>393</v>
      </c>
      <c r="Z38" s="317" t="s">
        <v>398</v>
      </c>
      <c r="AC38" s="317" t="s">
        <v>404</v>
      </c>
      <c r="AF38" s="317" t="s">
        <v>405</v>
      </c>
      <c r="AI38" s="317" t="s">
        <v>406</v>
      </c>
      <c r="AL38" s="317" t="s">
        <v>407</v>
      </c>
      <c r="AO38" s="317" t="s">
        <v>408</v>
      </c>
    </row>
    <row r="39" spans="1:43" ht="29.25" customHeight="1">
      <c r="A39" s="902" t="s">
        <v>732</v>
      </c>
      <c r="B39" s="902"/>
      <c r="C39" s="902"/>
      <c r="D39" s="902"/>
      <c r="E39" s="902"/>
      <c r="F39" s="902"/>
      <c r="G39" s="902"/>
      <c r="H39" s="902"/>
      <c r="I39" s="902"/>
      <c r="J39" s="703"/>
      <c r="K39" s="703"/>
      <c r="L39" s="704"/>
      <c r="N39" s="891" t="s">
        <v>394</v>
      </c>
      <c r="O39" s="891"/>
      <c r="P39" s="891"/>
      <c r="Q39" s="892" t="s">
        <v>395</v>
      </c>
      <c r="R39" s="892"/>
      <c r="S39" s="892"/>
      <c r="T39" s="893" t="s">
        <v>396</v>
      </c>
      <c r="U39" s="893"/>
      <c r="V39" s="893"/>
      <c r="W39" s="894" t="s">
        <v>397</v>
      </c>
      <c r="X39" s="894"/>
      <c r="Y39" s="894"/>
      <c r="Z39" s="895" t="s">
        <v>399</v>
      </c>
      <c r="AA39" s="895"/>
      <c r="AB39" s="895"/>
      <c r="AC39" s="889" t="s">
        <v>394</v>
      </c>
      <c r="AD39" s="889"/>
      <c r="AE39" s="889"/>
      <c r="AF39" s="889" t="s">
        <v>395</v>
      </c>
      <c r="AG39" s="889"/>
      <c r="AH39" s="889"/>
      <c r="AI39" s="889" t="s">
        <v>396</v>
      </c>
      <c r="AJ39" s="889"/>
      <c r="AK39" s="889"/>
      <c r="AL39" s="889" t="s">
        <v>397</v>
      </c>
      <c r="AM39" s="889"/>
      <c r="AN39" s="889"/>
      <c r="AO39" s="889" t="s">
        <v>399</v>
      </c>
      <c r="AP39" s="889"/>
      <c r="AQ39" s="889"/>
    </row>
    <row r="40" spans="1:43" ht="53.25" customHeight="1">
      <c r="A40" s="866" t="s">
        <v>696</v>
      </c>
      <c r="B40" s="866"/>
      <c r="C40" s="866"/>
      <c r="D40" s="866"/>
      <c r="E40" s="866"/>
      <c r="F40" s="866"/>
      <c r="G40" s="866"/>
      <c r="H40" s="866"/>
      <c r="I40" s="866"/>
      <c r="J40" s="866"/>
      <c r="K40" s="866"/>
      <c r="L40" s="866"/>
      <c r="N40" s="412" t="s">
        <v>382</v>
      </c>
      <c r="O40" s="412" t="s">
        <v>383</v>
      </c>
      <c r="P40" s="412" t="s">
        <v>384</v>
      </c>
      <c r="Q40" s="423" t="s">
        <v>382</v>
      </c>
      <c r="R40" s="423" t="s">
        <v>383</v>
      </c>
      <c r="S40" s="423" t="s">
        <v>384</v>
      </c>
      <c r="T40" s="432" t="s">
        <v>382</v>
      </c>
      <c r="U40" s="432" t="s">
        <v>383</v>
      </c>
      <c r="V40" s="432" t="s">
        <v>384</v>
      </c>
      <c r="W40" s="441" t="s">
        <v>382</v>
      </c>
      <c r="X40" s="441" t="s">
        <v>383</v>
      </c>
      <c r="Y40" s="441" t="s">
        <v>384</v>
      </c>
      <c r="Z40" s="452" t="s">
        <v>382</v>
      </c>
      <c r="AA40" s="452" t="s">
        <v>383</v>
      </c>
      <c r="AB40" s="452" t="s">
        <v>384</v>
      </c>
      <c r="AC40" s="341" t="s">
        <v>382</v>
      </c>
      <c r="AD40" s="341" t="s">
        <v>383</v>
      </c>
      <c r="AE40" s="341" t="s">
        <v>384</v>
      </c>
      <c r="AF40" s="341" t="s">
        <v>382</v>
      </c>
      <c r="AG40" s="341" t="s">
        <v>383</v>
      </c>
      <c r="AH40" s="341" t="s">
        <v>384</v>
      </c>
      <c r="AI40" s="341" t="s">
        <v>382</v>
      </c>
      <c r="AJ40" s="341" t="s">
        <v>383</v>
      </c>
      <c r="AK40" s="341" t="s">
        <v>384</v>
      </c>
      <c r="AL40" s="335" t="s">
        <v>382</v>
      </c>
      <c r="AM40" s="335" t="s">
        <v>383</v>
      </c>
      <c r="AN40" s="335" t="s">
        <v>384</v>
      </c>
      <c r="AO40" s="341" t="s">
        <v>382</v>
      </c>
      <c r="AP40" s="341" t="s">
        <v>383</v>
      </c>
      <c r="AQ40" s="341" t="s">
        <v>384</v>
      </c>
    </row>
    <row r="41" spans="1:43">
      <c r="M41" s="477" t="s">
        <v>3</v>
      </c>
      <c r="N41" s="413">
        <v>4</v>
      </c>
      <c r="O41" s="414">
        <v>1424.78</v>
      </c>
      <c r="P41" s="415">
        <v>637766.15</v>
      </c>
      <c r="Q41" s="424">
        <v>2</v>
      </c>
      <c r="R41" s="425">
        <v>380.24</v>
      </c>
      <c r="S41" s="425">
        <v>178251.68</v>
      </c>
      <c r="T41" s="433">
        <v>3</v>
      </c>
      <c r="U41" s="434">
        <v>3631.59</v>
      </c>
      <c r="V41" s="434">
        <v>1480767.38</v>
      </c>
      <c r="W41" s="442">
        <v>3</v>
      </c>
      <c r="X41" s="443">
        <v>2385.4299999999998</v>
      </c>
      <c r="Y41" s="449">
        <v>977493.2</v>
      </c>
      <c r="Z41" s="453">
        <v>5</v>
      </c>
      <c r="AA41" s="454">
        <v>2251.4499999999998</v>
      </c>
      <c r="AB41" s="460">
        <v>961746.2</v>
      </c>
      <c r="AC41" s="357">
        <v>1</v>
      </c>
      <c r="AD41" s="357">
        <v>602.57000000000005</v>
      </c>
      <c r="AE41" s="340">
        <v>226118.79</v>
      </c>
      <c r="AF41" s="357">
        <v>2</v>
      </c>
      <c r="AG41" s="357">
        <v>229.96</v>
      </c>
      <c r="AH41" s="357">
        <v>99337.42</v>
      </c>
      <c r="AI41" s="357">
        <v>2</v>
      </c>
      <c r="AJ41" s="357">
        <v>378.66</v>
      </c>
      <c r="AK41" s="357">
        <v>145366.01</v>
      </c>
      <c r="AL41" s="337">
        <v>0</v>
      </c>
      <c r="AM41" s="337">
        <v>0</v>
      </c>
      <c r="AN41" s="337">
        <v>0</v>
      </c>
      <c r="AO41" s="353">
        <v>4</v>
      </c>
      <c r="AP41" s="357">
        <v>570.36</v>
      </c>
      <c r="AQ41" s="336">
        <v>243891.20000000001</v>
      </c>
    </row>
    <row r="42" spans="1:43">
      <c r="C42" s="130"/>
      <c r="D42" s="130"/>
      <c r="E42" s="130"/>
      <c r="F42" s="130"/>
      <c r="H42" s="130"/>
      <c r="I42" s="130"/>
      <c r="J42" s="130"/>
      <c r="K42" s="130"/>
      <c r="M42" s="476" t="s">
        <v>4</v>
      </c>
      <c r="N42" s="416">
        <v>0</v>
      </c>
      <c r="O42" s="417">
        <v>0</v>
      </c>
      <c r="P42" s="418">
        <v>0</v>
      </c>
      <c r="Q42" s="426">
        <v>0</v>
      </c>
      <c r="R42" s="427">
        <v>0</v>
      </c>
      <c r="S42" s="427">
        <v>0</v>
      </c>
      <c r="T42" s="435">
        <v>0</v>
      </c>
      <c r="U42" s="436">
        <v>0</v>
      </c>
      <c r="V42" s="436">
        <v>0</v>
      </c>
      <c r="W42" s="444">
        <v>1</v>
      </c>
      <c r="X42" s="445">
        <v>1139.4100000000001</v>
      </c>
      <c r="Y42" s="450">
        <v>479254.6</v>
      </c>
      <c r="Z42" s="455">
        <v>15</v>
      </c>
      <c r="AA42" s="456">
        <v>4347.91</v>
      </c>
      <c r="AB42" s="461">
        <v>1923959.2</v>
      </c>
      <c r="AC42" s="337">
        <v>21</v>
      </c>
      <c r="AD42" s="337">
        <v>11668.92</v>
      </c>
      <c r="AE42" s="396">
        <v>3773320.71</v>
      </c>
      <c r="AF42" s="337">
        <v>23</v>
      </c>
      <c r="AG42" s="337">
        <v>10651.46</v>
      </c>
      <c r="AH42" s="337">
        <v>3563067.05</v>
      </c>
      <c r="AI42" s="337">
        <v>15</v>
      </c>
      <c r="AJ42" s="337">
        <v>4394.9399999999996</v>
      </c>
      <c r="AK42" s="337">
        <v>1519887.3</v>
      </c>
      <c r="AL42" s="337">
        <v>32</v>
      </c>
      <c r="AM42" s="337">
        <v>9565.67</v>
      </c>
      <c r="AN42" s="337">
        <v>3322853.6</v>
      </c>
      <c r="AO42" s="343">
        <v>7</v>
      </c>
      <c r="AP42" s="337">
        <v>4828.07</v>
      </c>
      <c r="AQ42" s="350">
        <v>1601245.8</v>
      </c>
    </row>
    <row r="43" spans="1:43">
      <c r="M43" s="475" t="s">
        <v>5</v>
      </c>
      <c r="N43" s="416">
        <v>0</v>
      </c>
      <c r="O43" s="417">
        <v>0</v>
      </c>
      <c r="P43" s="418">
        <v>0</v>
      </c>
      <c r="Q43" s="426">
        <v>0</v>
      </c>
      <c r="R43" s="427">
        <v>0</v>
      </c>
      <c r="S43" s="427">
        <v>0</v>
      </c>
      <c r="T43" s="435">
        <v>1</v>
      </c>
      <c r="U43" s="436">
        <v>1957.81</v>
      </c>
      <c r="V43" s="436">
        <v>779901.62</v>
      </c>
      <c r="W43" s="444">
        <v>0</v>
      </c>
      <c r="X43" s="445">
        <v>0</v>
      </c>
      <c r="Y43" s="450">
        <v>0</v>
      </c>
      <c r="Z43" s="455">
        <v>1</v>
      </c>
      <c r="AA43" s="456">
        <v>197.03</v>
      </c>
      <c r="AB43" s="461">
        <v>91765.4</v>
      </c>
      <c r="AC43" s="337">
        <v>8</v>
      </c>
      <c r="AD43" s="337">
        <v>12631.56</v>
      </c>
      <c r="AE43" s="396">
        <v>3867780.4</v>
      </c>
      <c r="AF43" s="337">
        <v>21</v>
      </c>
      <c r="AG43" s="337">
        <v>11695.35</v>
      </c>
      <c r="AH43" s="337">
        <v>3789425.49</v>
      </c>
      <c r="AI43" s="337">
        <v>17</v>
      </c>
      <c r="AJ43" s="337">
        <v>10514.53</v>
      </c>
      <c r="AK43" s="337">
        <v>3351068.4</v>
      </c>
      <c r="AL43" s="337">
        <v>6</v>
      </c>
      <c r="AM43" s="337">
        <v>9787.99</v>
      </c>
      <c r="AN43" s="337">
        <v>2977137.2</v>
      </c>
      <c r="AO43" s="343">
        <v>6</v>
      </c>
      <c r="AP43" s="337">
        <v>9446.42</v>
      </c>
      <c r="AQ43" s="350">
        <v>2954529.8</v>
      </c>
    </row>
    <row r="44" spans="1:43">
      <c r="M44" s="476" t="s">
        <v>6</v>
      </c>
      <c r="N44" s="416">
        <v>27</v>
      </c>
      <c r="O44" s="417">
        <v>25138.49</v>
      </c>
      <c r="P44" s="418">
        <v>13158145.23</v>
      </c>
      <c r="Q44" s="426">
        <v>8</v>
      </c>
      <c r="R44" s="427">
        <v>13200.09</v>
      </c>
      <c r="S44" s="427">
        <v>5247169.41</v>
      </c>
      <c r="T44" s="435">
        <v>8</v>
      </c>
      <c r="U44" s="436">
        <v>7958.07</v>
      </c>
      <c r="V44" s="436">
        <v>3239539.7</v>
      </c>
      <c r="W44" s="444">
        <v>9</v>
      </c>
      <c r="X44" s="445">
        <v>7674.66</v>
      </c>
      <c r="Y44" s="450">
        <v>3196537.8</v>
      </c>
      <c r="Z44" s="455">
        <v>9</v>
      </c>
      <c r="AA44" s="456">
        <v>16591.830000000002</v>
      </c>
      <c r="AB44" s="461">
        <v>6640245.4000000004</v>
      </c>
      <c r="AC44" s="337">
        <v>5</v>
      </c>
      <c r="AD44" s="337">
        <v>3473.4</v>
      </c>
      <c r="AE44" s="396">
        <v>1398396.41</v>
      </c>
      <c r="AF44" s="337">
        <v>9</v>
      </c>
      <c r="AG44" s="337">
        <v>10122.77</v>
      </c>
      <c r="AH44" s="337">
        <v>5194199.08</v>
      </c>
      <c r="AI44" s="337">
        <v>20</v>
      </c>
      <c r="AJ44" s="337">
        <v>17105.57</v>
      </c>
      <c r="AK44" s="337">
        <v>9058251.1600000001</v>
      </c>
      <c r="AL44" s="337">
        <v>21</v>
      </c>
      <c r="AM44" s="337">
        <v>17570.41</v>
      </c>
      <c r="AN44" s="337">
        <v>9176391.5999999996</v>
      </c>
      <c r="AO44" s="343">
        <v>7</v>
      </c>
      <c r="AP44" s="337">
        <v>6903.38</v>
      </c>
      <c r="AQ44" s="350">
        <v>3662317.8</v>
      </c>
    </row>
    <row r="45" spans="1:43">
      <c r="M45" s="475" t="s">
        <v>400</v>
      </c>
      <c r="N45" s="416">
        <v>3</v>
      </c>
      <c r="O45" s="417">
        <v>2721.22</v>
      </c>
      <c r="P45" s="418">
        <v>1131292.3900000001</v>
      </c>
      <c r="Q45" s="426">
        <v>8</v>
      </c>
      <c r="R45" s="427">
        <v>6340.36</v>
      </c>
      <c r="S45" s="427">
        <v>2605513.11</v>
      </c>
      <c r="T45" s="435">
        <v>6</v>
      </c>
      <c r="U45" s="436">
        <v>3303.11</v>
      </c>
      <c r="V45" s="436">
        <v>1370402.18</v>
      </c>
      <c r="W45" s="444">
        <v>10</v>
      </c>
      <c r="X45" s="445">
        <v>3562.5</v>
      </c>
      <c r="Y45" s="450">
        <v>1519590.3999999999</v>
      </c>
      <c r="Z45" s="455">
        <v>14</v>
      </c>
      <c r="AA45" s="456">
        <v>10184.98</v>
      </c>
      <c r="AB45" s="461">
        <v>4115337.4</v>
      </c>
      <c r="AC45" s="337">
        <v>15</v>
      </c>
      <c r="AD45" s="337">
        <v>13081.73</v>
      </c>
      <c r="AE45" s="396">
        <v>4192295.85</v>
      </c>
      <c r="AF45" s="337">
        <v>15</v>
      </c>
      <c r="AG45" s="337">
        <v>15116.45</v>
      </c>
      <c r="AH45" s="337">
        <v>4733819.3499999996</v>
      </c>
      <c r="AI45" s="337">
        <v>10</v>
      </c>
      <c r="AJ45" s="337">
        <v>10787.96</v>
      </c>
      <c r="AK45" s="337">
        <v>3935233.35</v>
      </c>
      <c r="AL45" s="337">
        <v>18</v>
      </c>
      <c r="AM45" s="337">
        <v>15758.22</v>
      </c>
      <c r="AN45" s="337">
        <v>4927266.4000000004</v>
      </c>
      <c r="AO45" s="343">
        <v>4</v>
      </c>
      <c r="AP45" s="337">
        <v>4283.01</v>
      </c>
      <c r="AQ45" s="350">
        <v>1337167.2</v>
      </c>
    </row>
    <row r="46" spans="1:43">
      <c r="M46" s="476" t="s">
        <v>8</v>
      </c>
      <c r="N46" s="416">
        <v>5</v>
      </c>
      <c r="O46" s="417">
        <v>1158.29</v>
      </c>
      <c r="P46" s="418">
        <v>511588.07</v>
      </c>
      <c r="Q46" s="426">
        <v>7</v>
      </c>
      <c r="R46" s="427">
        <v>1281.23</v>
      </c>
      <c r="S46" s="427">
        <v>604929.86</v>
      </c>
      <c r="T46" s="435">
        <v>12</v>
      </c>
      <c r="U46" s="436">
        <v>2877.79</v>
      </c>
      <c r="V46" s="436">
        <v>1307930.8700000001</v>
      </c>
      <c r="W46" s="444">
        <v>3</v>
      </c>
      <c r="X46" s="445">
        <v>2050.5500000000002</v>
      </c>
      <c r="Y46" s="450">
        <v>1053198.6000000001</v>
      </c>
      <c r="Z46" s="455">
        <v>4</v>
      </c>
      <c r="AA46" s="456">
        <v>1672.25</v>
      </c>
      <c r="AB46" s="461">
        <v>838846</v>
      </c>
      <c r="AC46" s="337">
        <v>0</v>
      </c>
      <c r="AD46" s="337">
        <v>0</v>
      </c>
      <c r="AE46" s="396">
        <v>0</v>
      </c>
      <c r="AF46" s="337">
        <v>1</v>
      </c>
      <c r="AG46" s="337">
        <v>100</v>
      </c>
      <c r="AH46" s="337">
        <v>54700</v>
      </c>
      <c r="AI46" s="337">
        <v>1</v>
      </c>
      <c r="AJ46" s="337">
        <v>108.68</v>
      </c>
      <c r="AK46" s="337">
        <v>56131.25</v>
      </c>
      <c r="AL46" s="337">
        <v>2</v>
      </c>
      <c r="AM46" s="337">
        <v>353.01</v>
      </c>
      <c r="AN46" s="337">
        <v>141052.6</v>
      </c>
      <c r="AO46" s="343">
        <v>2</v>
      </c>
      <c r="AP46" s="337">
        <v>1172.76</v>
      </c>
      <c r="AQ46" s="350">
        <v>428697.49</v>
      </c>
    </row>
    <row r="47" spans="1:43">
      <c r="M47" s="475" t="s">
        <v>9</v>
      </c>
      <c r="N47" s="416">
        <v>35</v>
      </c>
      <c r="O47" s="417">
        <v>22933.61</v>
      </c>
      <c r="P47" s="418">
        <v>14089021.710000001</v>
      </c>
      <c r="Q47" s="426">
        <v>12</v>
      </c>
      <c r="R47" s="427">
        <v>10920.43</v>
      </c>
      <c r="S47" s="427">
        <v>6705310.1500000004</v>
      </c>
      <c r="T47" s="435">
        <v>22</v>
      </c>
      <c r="U47" s="436">
        <v>14595.25</v>
      </c>
      <c r="V47" s="436">
        <v>9100642.4299999997</v>
      </c>
      <c r="W47" s="444">
        <v>10</v>
      </c>
      <c r="X47" s="445">
        <v>8368.07</v>
      </c>
      <c r="Y47" s="450">
        <v>5128075.4000000004</v>
      </c>
      <c r="Z47" s="455">
        <v>7</v>
      </c>
      <c r="AA47" s="456">
        <v>5036.72</v>
      </c>
      <c r="AB47" s="461">
        <v>3407354.2</v>
      </c>
      <c r="AC47" s="337">
        <v>3</v>
      </c>
      <c r="AD47" s="337">
        <v>951.05</v>
      </c>
      <c r="AE47" s="396">
        <v>412801.1</v>
      </c>
      <c r="AF47" s="337">
        <v>7</v>
      </c>
      <c r="AG47" s="337">
        <v>7110.99</v>
      </c>
      <c r="AH47" s="337">
        <v>4157094.81</v>
      </c>
      <c r="AI47" s="337">
        <v>10</v>
      </c>
      <c r="AJ47" s="337">
        <v>6974.33</v>
      </c>
      <c r="AK47" s="337">
        <v>4053145.16</v>
      </c>
      <c r="AL47" s="337">
        <v>10</v>
      </c>
      <c r="AM47" s="337">
        <v>9546.85</v>
      </c>
      <c r="AN47" s="337">
        <v>5612186</v>
      </c>
      <c r="AO47" s="343">
        <v>7</v>
      </c>
      <c r="AP47" s="337">
        <v>5834.77</v>
      </c>
      <c r="AQ47" s="350">
        <v>3398005.2</v>
      </c>
    </row>
    <row r="48" spans="1:43">
      <c r="M48" s="476" t="s">
        <v>10</v>
      </c>
      <c r="N48" s="416">
        <v>16</v>
      </c>
      <c r="O48" s="417">
        <v>20120.48</v>
      </c>
      <c r="P48" s="418">
        <v>8230086.7800000003</v>
      </c>
      <c r="Q48" s="426">
        <v>16</v>
      </c>
      <c r="R48" s="427">
        <v>25960.11</v>
      </c>
      <c r="S48" s="427">
        <v>10496091.43</v>
      </c>
      <c r="T48" s="435">
        <v>15</v>
      </c>
      <c r="U48" s="436">
        <v>28025.79</v>
      </c>
      <c r="V48" s="436">
        <v>11110443.84</v>
      </c>
      <c r="W48" s="444">
        <v>11</v>
      </c>
      <c r="X48" s="445">
        <v>19842.16</v>
      </c>
      <c r="Y48" s="450">
        <v>7919540.5999999996</v>
      </c>
      <c r="Z48" s="455">
        <v>11</v>
      </c>
      <c r="AA48" s="456">
        <v>15969.34</v>
      </c>
      <c r="AB48" s="461">
        <v>6488316.7999999998</v>
      </c>
      <c r="AC48" s="337">
        <v>1</v>
      </c>
      <c r="AD48" s="337">
        <v>1995.77</v>
      </c>
      <c r="AE48" s="396">
        <v>602815.46</v>
      </c>
      <c r="AF48" s="337">
        <v>2</v>
      </c>
      <c r="AG48" s="337">
        <v>3930.7</v>
      </c>
      <c r="AH48" s="337">
        <v>1260441.1200000001</v>
      </c>
      <c r="AI48" s="337">
        <v>1</v>
      </c>
      <c r="AJ48" s="337">
        <v>1966.97</v>
      </c>
      <c r="AK48" s="337">
        <v>681022.9</v>
      </c>
      <c r="AL48" s="337">
        <v>2</v>
      </c>
      <c r="AM48" s="337">
        <v>2816.98</v>
      </c>
      <c r="AN48" s="337">
        <v>917843.6</v>
      </c>
      <c r="AO48" s="343">
        <v>4</v>
      </c>
      <c r="AP48" s="337">
        <v>3047.37</v>
      </c>
      <c r="AQ48" s="350">
        <v>1041513.8</v>
      </c>
    </row>
    <row r="49" spans="13:43">
      <c r="M49" s="475" t="s">
        <v>11</v>
      </c>
      <c r="N49" s="416">
        <v>1</v>
      </c>
      <c r="O49" s="417">
        <v>3066.83</v>
      </c>
      <c r="P49" s="418">
        <v>1215528.3</v>
      </c>
      <c r="Q49" s="426">
        <v>2</v>
      </c>
      <c r="R49" s="427">
        <v>2477.59</v>
      </c>
      <c r="S49" s="427">
        <v>1023439.38</v>
      </c>
      <c r="T49" s="435">
        <v>1</v>
      </c>
      <c r="U49" s="436">
        <v>251.26</v>
      </c>
      <c r="V49" s="436">
        <v>111968.75</v>
      </c>
      <c r="W49" s="444">
        <v>1</v>
      </c>
      <c r="X49" s="445">
        <v>2070.39</v>
      </c>
      <c r="Y49" s="450">
        <v>826441.6</v>
      </c>
      <c r="Z49" s="455">
        <v>3</v>
      </c>
      <c r="AA49" s="456">
        <v>2468.4299999999998</v>
      </c>
      <c r="AB49" s="461">
        <v>1000222.6</v>
      </c>
      <c r="AC49" s="337">
        <v>0</v>
      </c>
      <c r="AD49" s="337">
        <v>0</v>
      </c>
      <c r="AE49" s="396">
        <v>0</v>
      </c>
      <c r="AF49" s="337">
        <v>0</v>
      </c>
      <c r="AG49" s="337">
        <v>0</v>
      </c>
      <c r="AH49" s="337">
        <v>0</v>
      </c>
      <c r="AI49" s="337">
        <v>0</v>
      </c>
      <c r="AJ49" s="337">
        <v>0</v>
      </c>
      <c r="AK49" s="337">
        <v>0</v>
      </c>
      <c r="AL49" s="337">
        <v>0</v>
      </c>
      <c r="AM49" s="337">
        <v>0</v>
      </c>
      <c r="AN49" s="337">
        <v>0</v>
      </c>
      <c r="AO49" s="343"/>
      <c r="AP49" s="337"/>
      <c r="AQ49" s="350"/>
    </row>
    <row r="50" spans="13:43">
      <c r="M50" s="476" t="s">
        <v>12</v>
      </c>
      <c r="N50" s="416">
        <v>14</v>
      </c>
      <c r="O50" s="417">
        <v>15217.79</v>
      </c>
      <c r="P50" s="418">
        <v>6033254.0499999998</v>
      </c>
      <c r="Q50" s="426">
        <v>16</v>
      </c>
      <c r="R50" s="427">
        <v>23324.47</v>
      </c>
      <c r="S50" s="427">
        <v>8936418.6400000006</v>
      </c>
      <c r="T50" s="435">
        <v>13</v>
      </c>
      <c r="U50" s="436">
        <v>28506.45</v>
      </c>
      <c r="V50" s="436">
        <v>10912208.859999999</v>
      </c>
      <c r="W50" s="444">
        <v>27</v>
      </c>
      <c r="X50" s="445">
        <v>18939.27</v>
      </c>
      <c r="Y50" s="450">
        <v>7857327.2000000002</v>
      </c>
      <c r="Z50" s="455">
        <v>10</v>
      </c>
      <c r="AA50" s="456">
        <v>11074.53</v>
      </c>
      <c r="AB50" s="461">
        <v>4521687.2</v>
      </c>
      <c r="AC50" s="337">
        <v>4</v>
      </c>
      <c r="AD50" s="337">
        <v>5934.24</v>
      </c>
      <c r="AE50" s="396">
        <v>1853297.31</v>
      </c>
      <c r="AF50" s="337">
        <v>5</v>
      </c>
      <c r="AG50" s="337">
        <v>5200.49</v>
      </c>
      <c r="AH50" s="337">
        <v>1647156.71</v>
      </c>
      <c r="AI50" s="337">
        <v>2</v>
      </c>
      <c r="AJ50" s="337">
        <v>1623.05</v>
      </c>
      <c r="AK50" s="337">
        <v>566739.38</v>
      </c>
      <c r="AL50" s="337">
        <v>3</v>
      </c>
      <c r="AM50" s="337">
        <v>2349.64</v>
      </c>
      <c r="AN50" s="337">
        <v>750941</v>
      </c>
      <c r="AO50" s="343">
        <v>11</v>
      </c>
      <c r="AP50" s="337">
        <v>6318.76</v>
      </c>
      <c r="AQ50" s="350">
        <v>2211862.7999999998</v>
      </c>
    </row>
    <row r="51" spans="13:43">
      <c r="M51" s="475" t="s">
        <v>13</v>
      </c>
      <c r="N51" s="416">
        <v>3</v>
      </c>
      <c r="O51" s="417">
        <v>1562.38</v>
      </c>
      <c r="P51" s="418">
        <v>624889.74</v>
      </c>
      <c r="Q51" s="426">
        <v>3</v>
      </c>
      <c r="R51" s="427">
        <v>11667.7</v>
      </c>
      <c r="S51" s="427">
        <v>4468241.1900000004</v>
      </c>
      <c r="T51" s="435">
        <v>3</v>
      </c>
      <c r="U51" s="436">
        <v>2921.07</v>
      </c>
      <c r="V51" s="436">
        <v>1158967.69</v>
      </c>
      <c r="W51" s="444">
        <v>5</v>
      </c>
      <c r="X51" s="445">
        <v>2339.84</v>
      </c>
      <c r="Y51" s="450">
        <v>1006800.6</v>
      </c>
      <c r="Z51" s="455">
        <v>9</v>
      </c>
      <c r="AA51" s="456">
        <v>3167.28</v>
      </c>
      <c r="AB51" s="461">
        <v>1371436.4</v>
      </c>
      <c r="AC51" s="337">
        <v>1</v>
      </c>
      <c r="AD51" s="337">
        <v>144.72999999999999</v>
      </c>
      <c r="AE51" s="396">
        <v>61630.29</v>
      </c>
      <c r="AF51" s="337">
        <v>0</v>
      </c>
      <c r="AG51" s="337">
        <v>0</v>
      </c>
      <c r="AH51" s="337">
        <v>0</v>
      </c>
      <c r="AI51" s="337">
        <v>0</v>
      </c>
      <c r="AJ51" s="337">
        <v>0</v>
      </c>
      <c r="AK51" s="337">
        <v>0</v>
      </c>
      <c r="AL51" s="337">
        <v>2</v>
      </c>
      <c r="AM51" s="337">
        <v>2885.4</v>
      </c>
      <c r="AN51" s="337">
        <v>908392.8</v>
      </c>
      <c r="AO51" s="343">
        <v>3</v>
      </c>
      <c r="AP51" s="337">
        <v>3962.56</v>
      </c>
      <c r="AQ51" s="350">
        <v>1271241.2</v>
      </c>
    </row>
    <row r="52" spans="13:43">
      <c r="M52" s="476" t="s">
        <v>14</v>
      </c>
      <c r="N52" s="416">
        <v>1</v>
      </c>
      <c r="O52" s="417">
        <v>733.5</v>
      </c>
      <c r="P52" s="418">
        <v>280198.71999999997</v>
      </c>
      <c r="Q52" s="426">
        <v>0</v>
      </c>
      <c r="R52" s="427">
        <v>0</v>
      </c>
      <c r="S52" s="427">
        <v>0</v>
      </c>
      <c r="T52" s="435">
        <v>1</v>
      </c>
      <c r="U52" s="436">
        <v>3284.85</v>
      </c>
      <c r="V52" s="436">
        <v>1298812.7</v>
      </c>
      <c r="W52" s="444">
        <v>1</v>
      </c>
      <c r="X52" s="445">
        <v>2793.6</v>
      </c>
      <c r="Y52" s="450">
        <v>1111155.2</v>
      </c>
      <c r="Z52" s="455">
        <v>8</v>
      </c>
      <c r="AA52" s="456">
        <v>14884.1</v>
      </c>
      <c r="AB52" s="461">
        <v>6697395.2000000002</v>
      </c>
      <c r="AC52" s="337">
        <v>0</v>
      </c>
      <c r="AD52" s="337">
        <v>0</v>
      </c>
      <c r="AE52" s="396">
        <v>0</v>
      </c>
      <c r="AF52" s="337">
        <v>0</v>
      </c>
      <c r="AG52" s="337">
        <v>0</v>
      </c>
      <c r="AH52" s="337">
        <v>0</v>
      </c>
      <c r="AI52" s="337">
        <v>0</v>
      </c>
      <c r="AJ52" s="337">
        <v>0</v>
      </c>
      <c r="AK52" s="337">
        <v>0</v>
      </c>
      <c r="AL52" s="337">
        <v>0</v>
      </c>
      <c r="AM52" s="337">
        <v>0</v>
      </c>
      <c r="AN52" s="337">
        <v>0</v>
      </c>
      <c r="AO52" s="343">
        <v>10</v>
      </c>
      <c r="AP52" s="337">
        <v>5321.55</v>
      </c>
      <c r="AQ52" s="350">
        <v>2081213.6</v>
      </c>
    </row>
    <row r="53" spans="13:43">
      <c r="M53" s="475" t="s">
        <v>15</v>
      </c>
      <c r="N53" s="416">
        <v>7</v>
      </c>
      <c r="O53" s="417">
        <v>2267.1999999999998</v>
      </c>
      <c r="P53" s="418">
        <v>1095787.76</v>
      </c>
      <c r="Q53" s="426">
        <v>3</v>
      </c>
      <c r="R53" s="427">
        <v>1958.59</v>
      </c>
      <c r="S53" s="427">
        <v>746054.11</v>
      </c>
      <c r="T53" s="435">
        <v>11</v>
      </c>
      <c r="U53" s="436">
        <v>6320.88</v>
      </c>
      <c r="V53" s="436">
        <v>2725394.29</v>
      </c>
      <c r="W53" s="444">
        <v>13</v>
      </c>
      <c r="X53" s="445">
        <v>4048.99</v>
      </c>
      <c r="Y53" s="450">
        <v>1978331.2</v>
      </c>
      <c r="Z53" s="455">
        <v>15</v>
      </c>
      <c r="AA53" s="456">
        <v>4649.95</v>
      </c>
      <c r="AB53" s="461">
        <v>2154082.2000000002</v>
      </c>
      <c r="AC53" s="337">
        <v>3</v>
      </c>
      <c r="AD53" s="337">
        <v>2829.29</v>
      </c>
      <c r="AE53" s="396">
        <v>972598.81</v>
      </c>
      <c r="AF53" s="337">
        <v>7</v>
      </c>
      <c r="AG53" s="337">
        <v>2743.22</v>
      </c>
      <c r="AH53" s="337">
        <v>921740.99</v>
      </c>
      <c r="AI53" s="337">
        <v>3</v>
      </c>
      <c r="AJ53" s="337">
        <v>1264.8399999999999</v>
      </c>
      <c r="AK53" s="337">
        <v>526699.34000000008</v>
      </c>
      <c r="AL53" s="337">
        <v>3</v>
      </c>
      <c r="AM53" s="337">
        <v>513.95000000000005</v>
      </c>
      <c r="AN53" s="337">
        <v>205194.8</v>
      </c>
      <c r="AO53" s="343">
        <v>2</v>
      </c>
      <c r="AP53" s="337">
        <v>531.1</v>
      </c>
      <c r="AQ53" s="350">
        <v>291138</v>
      </c>
    </row>
    <row r="54" spans="13:43">
      <c r="M54" s="476" t="s">
        <v>16</v>
      </c>
      <c r="N54" s="416">
        <v>12</v>
      </c>
      <c r="O54" s="417">
        <v>10500.64</v>
      </c>
      <c r="P54" s="418">
        <v>4348277.74</v>
      </c>
      <c r="Q54" s="426">
        <v>9</v>
      </c>
      <c r="R54" s="427">
        <v>11344.46</v>
      </c>
      <c r="S54" s="427">
        <v>4613624.8499999996</v>
      </c>
      <c r="T54" s="435">
        <v>4</v>
      </c>
      <c r="U54" s="436">
        <v>8072.72</v>
      </c>
      <c r="V54" s="436">
        <v>3137747.25</v>
      </c>
      <c r="W54" s="444">
        <v>16</v>
      </c>
      <c r="X54" s="445">
        <v>12314.74</v>
      </c>
      <c r="Y54" s="450">
        <v>5043852</v>
      </c>
      <c r="Z54" s="455">
        <v>3</v>
      </c>
      <c r="AA54" s="456">
        <v>4925.32</v>
      </c>
      <c r="AB54" s="461">
        <v>2002472</v>
      </c>
      <c r="AC54" s="337">
        <v>1</v>
      </c>
      <c r="AD54" s="337">
        <v>1349.26</v>
      </c>
      <c r="AE54" s="396">
        <v>483034.57</v>
      </c>
      <c r="AF54" s="337">
        <v>0</v>
      </c>
      <c r="AG54" s="337">
        <v>0</v>
      </c>
      <c r="AH54" s="337">
        <v>0</v>
      </c>
      <c r="AI54" s="337">
        <v>1</v>
      </c>
      <c r="AJ54" s="337">
        <v>1052.57</v>
      </c>
      <c r="AK54" s="337">
        <v>389179.81</v>
      </c>
      <c r="AL54" s="337">
        <v>0</v>
      </c>
      <c r="AM54" s="337">
        <v>0</v>
      </c>
      <c r="AN54" s="337">
        <v>0</v>
      </c>
      <c r="AO54" s="343">
        <v>1</v>
      </c>
      <c r="AP54" s="337">
        <v>792.65</v>
      </c>
      <c r="AQ54" s="350">
        <v>268686.40000000002</v>
      </c>
    </row>
    <row r="55" spans="13:43">
      <c r="M55" s="475" t="s">
        <v>17</v>
      </c>
      <c r="N55" s="416">
        <v>20</v>
      </c>
      <c r="O55" s="417">
        <v>10052.219999999999</v>
      </c>
      <c r="P55" s="418">
        <v>4262384.62</v>
      </c>
      <c r="Q55" s="426">
        <v>24</v>
      </c>
      <c r="R55" s="427">
        <v>14927.78</v>
      </c>
      <c r="S55" s="427">
        <v>6442758.8899999997</v>
      </c>
      <c r="T55" s="435">
        <v>22</v>
      </c>
      <c r="U55" s="436">
        <v>13520.59</v>
      </c>
      <c r="V55" s="436">
        <v>5529083.6900000004</v>
      </c>
      <c r="W55" s="444">
        <v>14</v>
      </c>
      <c r="X55" s="445">
        <v>8472.41</v>
      </c>
      <c r="Y55" s="450">
        <v>3463660</v>
      </c>
      <c r="Z55" s="455">
        <v>10</v>
      </c>
      <c r="AA55" s="456">
        <v>7014.14</v>
      </c>
      <c r="AB55" s="461">
        <v>2854450.4</v>
      </c>
      <c r="AC55" s="337">
        <v>0</v>
      </c>
      <c r="AD55" s="337">
        <v>0</v>
      </c>
      <c r="AE55" s="396">
        <v>0</v>
      </c>
      <c r="AF55" s="337">
        <v>0</v>
      </c>
      <c r="AG55" s="337">
        <v>0</v>
      </c>
      <c r="AH55" s="337">
        <v>0</v>
      </c>
      <c r="AI55" s="337">
        <v>0</v>
      </c>
      <c r="AJ55" s="337">
        <v>0</v>
      </c>
      <c r="AK55" s="337">
        <v>0</v>
      </c>
      <c r="AL55" s="337">
        <v>1</v>
      </c>
      <c r="AM55" s="337">
        <v>635.74</v>
      </c>
      <c r="AN55" s="337">
        <v>238890.6</v>
      </c>
      <c r="AO55" s="343">
        <v>1</v>
      </c>
      <c r="AP55" s="337">
        <v>210.03</v>
      </c>
      <c r="AQ55" s="350">
        <v>81949.399999999994</v>
      </c>
    </row>
    <row r="56" spans="13:43">
      <c r="M56" s="476" t="s">
        <v>401</v>
      </c>
      <c r="N56" s="416">
        <v>9</v>
      </c>
      <c r="O56" s="417">
        <v>11242.66</v>
      </c>
      <c r="P56" s="418">
        <v>4595774.4000000004</v>
      </c>
      <c r="Q56" s="426">
        <v>4</v>
      </c>
      <c r="R56" s="427">
        <v>937.94</v>
      </c>
      <c r="S56" s="427">
        <v>410294.69</v>
      </c>
      <c r="T56" s="435">
        <v>12</v>
      </c>
      <c r="U56" s="436">
        <v>2410.5700000000002</v>
      </c>
      <c r="V56" s="436">
        <v>1108155.6200000001</v>
      </c>
      <c r="W56" s="444">
        <v>12</v>
      </c>
      <c r="X56" s="445">
        <v>7231.22</v>
      </c>
      <c r="Y56" s="450">
        <v>3037663.6</v>
      </c>
      <c r="Z56" s="455">
        <v>21</v>
      </c>
      <c r="AA56" s="456">
        <v>14700.01</v>
      </c>
      <c r="AB56" s="461">
        <v>6421980</v>
      </c>
      <c r="AC56" s="337">
        <v>5</v>
      </c>
      <c r="AD56" s="337">
        <v>2528.02</v>
      </c>
      <c r="AE56" s="396">
        <v>927376.61</v>
      </c>
      <c r="AF56" s="337">
        <v>4</v>
      </c>
      <c r="AG56" s="337">
        <v>2853.78</v>
      </c>
      <c r="AH56" s="337">
        <v>1104672.06</v>
      </c>
      <c r="AI56" s="337">
        <v>10</v>
      </c>
      <c r="AJ56" s="337">
        <v>4654.63</v>
      </c>
      <c r="AK56" s="337">
        <v>1646976.35</v>
      </c>
      <c r="AL56" s="337">
        <v>6</v>
      </c>
      <c r="AM56" s="337">
        <v>2733.31</v>
      </c>
      <c r="AN56" s="337">
        <v>981082</v>
      </c>
      <c r="AO56" s="343">
        <v>10</v>
      </c>
      <c r="AP56" s="337">
        <v>7870.63</v>
      </c>
      <c r="AQ56" s="350">
        <v>2515844.2000000002</v>
      </c>
    </row>
    <row r="57" spans="13:43">
      <c r="M57" s="475" t="s">
        <v>19</v>
      </c>
      <c r="N57" s="416">
        <v>4</v>
      </c>
      <c r="O57" s="417">
        <v>5170.45</v>
      </c>
      <c r="P57" s="418">
        <v>2361774.19</v>
      </c>
      <c r="Q57" s="426">
        <v>2</v>
      </c>
      <c r="R57" s="427">
        <v>1145.8399999999999</v>
      </c>
      <c r="S57" s="427">
        <v>507056.94</v>
      </c>
      <c r="T57" s="435">
        <v>5</v>
      </c>
      <c r="U57" s="436">
        <v>3333.89</v>
      </c>
      <c r="V57" s="436">
        <v>1750209.67</v>
      </c>
      <c r="W57" s="444">
        <v>5</v>
      </c>
      <c r="X57" s="445">
        <v>2396.34</v>
      </c>
      <c r="Y57" s="450">
        <v>1306815</v>
      </c>
      <c r="Z57" s="455">
        <v>9</v>
      </c>
      <c r="AA57" s="456">
        <v>3486.97</v>
      </c>
      <c r="AB57" s="461">
        <v>1624004.14</v>
      </c>
      <c r="AC57" s="337">
        <v>0</v>
      </c>
      <c r="AD57" s="337">
        <v>0</v>
      </c>
      <c r="AE57" s="396">
        <v>0</v>
      </c>
      <c r="AF57" s="337">
        <v>1</v>
      </c>
      <c r="AG57" s="337">
        <v>596.27</v>
      </c>
      <c r="AH57" s="337">
        <v>199955.6</v>
      </c>
      <c r="AI57" s="337">
        <v>2</v>
      </c>
      <c r="AJ57" s="337">
        <v>2399.2199999999998</v>
      </c>
      <c r="AK57" s="337">
        <v>844439.18</v>
      </c>
      <c r="AL57" s="337">
        <v>3</v>
      </c>
      <c r="AM57" s="337">
        <v>4362.6099999999997</v>
      </c>
      <c r="AN57" s="337">
        <v>1463648.4</v>
      </c>
      <c r="AO57" s="343">
        <v>3</v>
      </c>
      <c r="AP57" s="337">
        <v>1660.65</v>
      </c>
      <c r="AQ57" s="350">
        <v>562317.6</v>
      </c>
    </row>
    <row r="58" spans="13:43">
      <c r="M58" s="476" t="s">
        <v>20</v>
      </c>
      <c r="N58" s="416">
        <v>14</v>
      </c>
      <c r="O58" s="417">
        <v>11395.47</v>
      </c>
      <c r="P58" s="418">
        <v>5527227.9500000002</v>
      </c>
      <c r="Q58" s="426">
        <v>9</v>
      </c>
      <c r="R58" s="427">
        <v>14836.19</v>
      </c>
      <c r="S58" s="427">
        <v>5851745.6100000003</v>
      </c>
      <c r="T58" s="435">
        <v>15</v>
      </c>
      <c r="U58" s="436">
        <v>12707.66</v>
      </c>
      <c r="V58" s="436">
        <v>5370018.4299999997</v>
      </c>
      <c r="W58" s="444">
        <v>10</v>
      </c>
      <c r="X58" s="445">
        <v>10403.780000000001</v>
      </c>
      <c r="Y58" s="450">
        <v>4400706.5999999996</v>
      </c>
      <c r="Z58" s="455">
        <v>15</v>
      </c>
      <c r="AA58" s="456">
        <v>12173.17</v>
      </c>
      <c r="AB58" s="461">
        <v>5281558.5999999996</v>
      </c>
      <c r="AC58" s="337">
        <v>4</v>
      </c>
      <c r="AD58" s="337">
        <v>3039.61</v>
      </c>
      <c r="AE58" s="396">
        <v>1095421.58</v>
      </c>
      <c r="AF58" s="337">
        <v>2</v>
      </c>
      <c r="AG58" s="337">
        <v>2201.85</v>
      </c>
      <c r="AH58" s="337">
        <v>901606.7</v>
      </c>
      <c r="AI58" s="337">
        <v>3</v>
      </c>
      <c r="AJ58" s="337">
        <v>6667.6</v>
      </c>
      <c r="AK58" s="337">
        <v>3305383.76</v>
      </c>
      <c r="AL58" s="337">
        <v>8</v>
      </c>
      <c r="AM58" s="337">
        <v>9983.69</v>
      </c>
      <c r="AN58" s="337">
        <v>4440736.5999999996</v>
      </c>
      <c r="AO58" s="343">
        <v>6</v>
      </c>
      <c r="AP58" s="337">
        <v>4613.6000000000004</v>
      </c>
      <c r="AQ58" s="350">
        <v>2064626.6</v>
      </c>
    </row>
    <row r="59" spans="13:43">
      <c r="M59" s="475" t="s">
        <v>21</v>
      </c>
      <c r="N59" s="416">
        <v>10</v>
      </c>
      <c r="O59" s="417">
        <v>8571.1299999999992</v>
      </c>
      <c r="P59" s="418">
        <v>3551416.57</v>
      </c>
      <c r="Q59" s="426">
        <v>11</v>
      </c>
      <c r="R59" s="427">
        <v>7670.94</v>
      </c>
      <c r="S59" s="427">
        <v>3079968.84</v>
      </c>
      <c r="T59" s="435">
        <v>34</v>
      </c>
      <c r="U59" s="436">
        <v>22153.13</v>
      </c>
      <c r="V59" s="436">
        <v>9100568.3900000006</v>
      </c>
      <c r="W59" s="444">
        <v>16</v>
      </c>
      <c r="X59" s="445">
        <v>8471.0400000000009</v>
      </c>
      <c r="Y59" s="450">
        <v>3448678.6</v>
      </c>
      <c r="Z59" s="455">
        <v>9</v>
      </c>
      <c r="AA59" s="456">
        <v>8234.41</v>
      </c>
      <c r="AB59" s="461">
        <v>3315362.8</v>
      </c>
      <c r="AC59" s="337">
        <v>2</v>
      </c>
      <c r="AD59" s="337">
        <v>3002.51</v>
      </c>
      <c r="AE59" s="396">
        <v>990459.25</v>
      </c>
      <c r="AF59" s="337">
        <v>5</v>
      </c>
      <c r="AG59" s="337">
        <v>3658.46</v>
      </c>
      <c r="AH59" s="337">
        <v>1186828.1000000001</v>
      </c>
      <c r="AI59" s="337">
        <v>4</v>
      </c>
      <c r="AJ59" s="337">
        <v>4799.79</v>
      </c>
      <c r="AK59" s="337">
        <v>1581608.44</v>
      </c>
      <c r="AL59" s="337">
        <v>8</v>
      </c>
      <c r="AM59" s="337">
        <v>5513.54</v>
      </c>
      <c r="AN59" s="337">
        <v>1803531.6</v>
      </c>
      <c r="AO59" s="343">
        <v>8</v>
      </c>
      <c r="AP59" s="337">
        <v>6734.81</v>
      </c>
      <c r="AQ59" s="350">
        <v>2191112.2000000002</v>
      </c>
    </row>
    <row r="60" spans="13:43">
      <c r="M60" s="476" t="s">
        <v>22</v>
      </c>
      <c r="N60" s="416">
        <v>16</v>
      </c>
      <c r="O60" s="417">
        <v>17353.36</v>
      </c>
      <c r="P60" s="418">
        <v>10405194.439999999</v>
      </c>
      <c r="Q60" s="426">
        <v>10</v>
      </c>
      <c r="R60" s="427">
        <v>13861.62</v>
      </c>
      <c r="S60" s="427">
        <v>7763832.8600000003</v>
      </c>
      <c r="T60" s="435">
        <v>20</v>
      </c>
      <c r="U60" s="436">
        <v>25786.99</v>
      </c>
      <c r="V60" s="436">
        <v>12692155</v>
      </c>
      <c r="W60" s="444">
        <v>14</v>
      </c>
      <c r="X60" s="445">
        <v>19683.21</v>
      </c>
      <c r="Y60" s="450">
        <v>10912530.869999999</v>
      </c>
      <c r="Z60" s="455">
        <v>9</v>
      </c>
      <c r="AA60" s="456">
        <v>11777.65</v>
      </c>
      <c r="AB60" s="461">
        <v>6026531.9100000001</v>
      </c>
      <c r="AC60" s="337">
        <v>5</v>
      </c>
      <c r="AD60" s="337">
        <v>7661.47</v>
      </c>
      <c r="AE60" s="396">
        <v>2371548.06</v>
      </c>
      <c r="AF60" s="337">
        <v>6</v>
      </c>
      <c r="AG60" s="337">
        <v>5890.83</v>
      </c>
      <c r="AH60" s="337">
        <v>2929280.86</v>
      </c>
      <c r="AI60" s="337">
        <v>3</v>
      </c>
      <c r="AJ60" s="337">
        <v>2855.54</v>
      </c>
      <c r="AK60" s="337">
        <v>1664047</v>
      </c>
      <c r="AL60" s="337">
        <v>4</v>
      </c>
      <c r="AM60" s="337">
        <v>4180.59</v>
      </c>
      <c r="AN60" s="337">
        <v>2488991.4</v>
      </c>
      <c r="AO60" s="343">
        <v>10</v>
      </c>
      <c r="AP60" s="337">
        <v>8434.68</v>
      </c>
      <c r="AQ60" s="350">
        <v>4083916.73</v>
      </c>
    </row>
    <row r="61" spans="13:43">
      <c r="M61" s="475" t="s">
        <v>23</v>
      </c>
      <c r="N61" s="416">
        <v>6</v>
      </c>
      <c r="O61" s="417">
        <v>1874.65</v>
      </c>
      <c r="P61" s="418">
        <v>858533.05</v>
      </c>
      <c r="Q61" s="426">
        <v>2</v>
      </c>
      <c r="R61" s="427">
        <v>868.73</v>
      </c>
      <c r="S61" s="427">
        <v>381354.86</v>
      </c>
      <c r="T61" s="435">
        <v>4</v>
      </c>
      <c r="U61" s="436">
        <v>1172.5</v>
      </c>
      <c r="V61" s="436">
        <v>486915.88</v>
      </c>
      <c r="W61" s="444">
        <v>4</v>
      </c>
      <c r="X61" s="445">
        <v>3563.47</v>
      </c>
      <c r="Y61" s="450">
        <v>1462758.2</v>
      </c>
      <c r="Z61" s="455">
        <v>23</v>
      </c>
      <c r="AA61" s="456">
        <v>9716.4</v>
      </c>
      <c r="AB61" s="461">
        <v>4111368</v>
      </c>
      <c r="AC61" s="337">
        <v>9</v>
      </c>
      <c r="AD61" s="337">
        <v>12506.15</v>
      </c>
      <c r="AE61" s="396">
        <v>3885420.17</v>
      </c>
      <c r="AF61" s="337">
        <v>4</v>
      </c>
      <c r="AG61" s="337">
        <v>5960.76</v>
      </c>
      <c r="AH61" s="337">
        <v>1926566.9</v>
      </c>
      <c r="AI61" s="337">
        <v>8</v>
      </c>
      <c r="AJ61" s="337">
        <v>10630.8</v>
      </c>
      <c r="AK61" s="337">
        <v>3317787.69</v>
      </c>
      <c r="AL61" s="337">
        <v>7</v>
      </c>
      <c r="AM61" s="337">
        <v>8500.11</v>
      </c>
      <c r="AN61" s="337">
        <v>2752807.2</v>
      </c>
      <c r="AO61" s="343">
        <v>8</v>
      </c>
      <c r="AP61" s="337">
        <v>5308.6</v>
      </c>
      <c r="AQ61" s="350">
        <v>1711724.8</v>
      </c>
    </row>
    <row r="62" spans="13:43">
      <c r="M62" s="476" t="s">
        <v>360</v>
      </c>
      <c r="N62" s="416">
        <v>11</v>
      </c>
      <c r="O62" s="417">
        <v>7833.76</v>
      </c>
      <c r="P62" s="418">
        <v>3204228.69</v>
      </c>
      <c r="Q62" s="426">
        <v>11</v>
      </c>
      <c r="R62" s="427">
        <v>9749.67</v>
      </c>
      <c r="S62" s="427">
        <v>3683536.4</v>
      </c>
      <c r="T62" s="435">
        <v>7</v>
      </c>
      <c r="U62" s="436">
        <v>1695.32</v>
      </c>
      <c r="V62" s="436">
        <v>772094.5</v>
      </c>
      <c r="W62" s="444">
        <v>0</v>
      </c>
      <c r="X62" s="445">
        <v>0</v>
      </c>
      <c r="Y62" s="450">
        <v>0</v>
      </c>
      <c r="Z62" s="455">
        <v>13</v>
      </c>
      <c r="AA62" s="456">
        <v>6337.92</v>
      </c>
      <c r="AB62" s="461">
        <v>2619864.7999999998</v>
      </c>
      <c r="AC62" s="337">
        <v>2</v>
      </c>
      <c r="AD62" s="337">
        <v>2200.2399999999998</v>
      </c>
      <c r="AE62" s="396">
        <v>802581.38</v>
      </c>
      <c r="AF62" s="337">
        <v>3</v>
      </c>
      <c r="AG62" s="337">
        <v>4067.07</v>
      </c>
      <c r="AH62" s="337">
        <v>1391816.92</v>
      </c>
      <c r="AI62" s="337">
        <v>1</v>
      </c>
      <c r="AJ62" s="337">
        <v>100</v>
      </c>
      <c r="AK62" s="337">
        <v>49294</v>
      </c>
      <c r="AL62" s="337">
        <v>0</v>
      </c>
      <c r="AM62" s="337">
        <v>0</v>
      </c>
      <c r="AN62" s="337">
        <v>0</v>
      </c>
      <c r="AO62" s="343">
        <v>5</v>
      </c>
      <c r="AP62" s="337">
        <v>2498.0700000000002</v>
      </c>
      <c r="AQ62" s="350">
        <v>925683.19999999995</v>
      </c>
    </row>
    <row r="63" spans="13:43">
      <c r="M63" s="475" t="s">
        <v>25</v>
      </c>
      <c r="N63" s="416">
        <v>27</v>
      </c>
      <c r="O63" s="417">
        <v>22108.47</v>
      </c>
      <c r="P63" s="418">
        <v>12126182.77</v>
      </c>
      <c r="Q63" s="426">
        <v>8</v>
      </c>
      <c r="R63" s="427">
        <v>8894.8700000000008</v>
      </c>
      <c r="S63" s="427">
        <v>3672011.5</v>
      </c>
      <c r="T63" s="435">
        <v>4</v>
      </c>
      <c r="U63" s="436">
        <v>4730.67</v>
      </c>
      <c r="V63" s="436">
        <v>1983034.44</v>
      </c>
      <c r="W63" s="444">
        <v>2</v>
      </c>
      <c r="X63" s="445">
        <v>1859.4</v>
      </c>
      <c r="Y63" s="450">
        <v>767103</v>
      </c>
      <c r="Z63" s="455">
        <v>6</v>
      </c>
      <c r="AA63" s="456">
        <v>3099.27</v>
      </c>
      <c r="AB63" s="461">
        <v>1381512.4</v>
      </c>
      <c r="AC63" s="337">
        <v>4</v>
      </c>
      <c r="AD63" s="337">
        <v>5461.44</v>
      </c>
      <c r="AE63" s="396">
        <v>2205396.5</v>
      </c>
      <c r="AF63" s="337">
        <v>10</v>
      </c>
      <c r="AG63" s="337">
        <v>11838.72</v>
      </c>
      <c r="AH63" s="337">
        <v>6292914.5</v>
      </c>
      <c r="AI63" s="337">
        <v>12</v>
      </c>
      <c r="AJ63" s="337">
        <v>15297.45</v>
      </c>
      <c r="AK63" s="337">
        <v>7561927.29</v>
      </c>
      <c r="AL63" s="337">
        <v>22</v>
      </c>
      <c r="AM63" s="337">
        <v>23622.71</v>
      </c>
      <c r="AN63" s="337">
        <v>12330983.449999999</v>
      </c>
      <c r="AO63" s="343">
        <v>14</v>
      </c>
      <c r="AP63" s="337">
        <v>16545.46</v>
      </c>
      <c r="AQ63" s="350">
        <v>9203035.0999999996</v>
      </c>
    </row>
    <row r="64" spans="13:43">
      <c r="M64" s="476" t="s">
        <v>26</v>
      </c>
      <c r="N64" s="416">
        <v>14</v>
      </c>
      <c r="O64" s="417">
        <v>17964.86</v>
      </c>
      <c r="P64" s="418">
        <v>8998165.6300000008</v>
      </c>
      <c r="Q64" s="426">
        <v>3</v>
      </c>
      <c r="R64" s="427">
        <v>923.13</v>
      </c>
      <c r="S64" s="427">
        <v>402135.66</v>
      </c>
      <c r="T64" s="435">
        <v>2</v>
      </c>
      <c r="U64" s="436">
        <v>729.19</v>
      </c>
      <c r="V64" s="436">
        <v>324431.82</v>
      </c>
      <c r="W64" s="444">
        <v>2</v>
      </c>
      <c r="X64" s="445">
        <v>3924.36</v>
      </c>
      <c r="Y64" s="450">
        <v>1523674.2</v>
      </c>
      <c r="Z64" s="455">
        <v>8</v>
      </c>
      <c r="AA64" s="456">
        <v>10083</v>
      </c>
      <c r="AB64" s="461">
        <v>4073760.6</v>
      </c>
      <c r="AC64" s="337">
        <v>0</v>
      </c>
      <c r="AD64" s="337">
        <v>0</v>
      </c>
      <c r="AE64" s="396">
        <v>0</v>
      </c>
      <c r="AF64" s="337">
        <v>2</v>
      </c>
      <c r="AG64" s="337">
        <v>1543.45</v>
      </c>
      <c r="AH64" s="337">
        <v>730673.88</v>
      </c>
      <c r="AI64" s="337">
        <v>1</v>
      </c>
      <c r="AJ64" s="337">
        <v>382.48</v>
      </c>
      <c r="AK64" s="337">
        <v>204144.69</v>
      </c>
      <c r="AL64" s="337">
        <v>2</v>
      </c>
      <c r="AM64" s="337">
        <v>2191.19</v>
      </c>
      <c r="AN64" s="337">
        <v>1147968.8</v>
      </c>
      <c r="AO64" s="343">
        <v>8</v>
      </c>
      <c r="AP64" s="337">
        <v>4647.55</v>
      </c>
      <c r="AQ64" s="350">
        <v>2123668.4</v>
      </c>
    </row>
    <row r="65" spans="13:43">
      <c r="M65" s="476" t="s">
        <v>27</v>
      </c>
      <c r="N65" s="416">
        <v>2</v>
      </c>
      <c r="O65" s="417">
        <v>5800.47</v>
      </c>
      <c r="P65" s="418">
        <v>2303481.54</v>
      </c>
      <c r="Q65" s="426">
        <v>4</v>
      </c>
      <c r="R65" s="427">
        <v>8108.7</v>
      </c>
      <c r="S65" s="427">
        <v>3245843.66</v>
      </c>
      <c r="T65" s="435">
        <v>9</v>
      </c>
      <c r="U65" s="436">
        <v>18798.64</v>
      </c>
      <c r="V65" s="436">
        <v>7437424.3200000003</v>
      </c>
      <c r="W65" s="444">
        <v>4</v>
      </c>
      <c r="X65" s="445">
        <v>9666.84</v>
      </c>
      <c r="Y65" s="450">
        <v>3868732.6</v>
      </c>
      <c r="Z65" s="455">
        <v>4</v>
      </c>
      <c r="AA65" s="456">
        <v>7155.55</v>
      </c>
      <c r="AB65" s="461">
        <v>2862294.6</v>
      </c>
      <c r="AC65" s="337">
        <v>10</v>
      </c>
      <c r="AD65" s="337">
        <v>3580.37</v>
      </c>
      <c r="AE65" s="396">
        <v>1299089.44</v>
      </c>
      <c r="AF65" s="337">
        <v>4</v>
      </c>
      <c r="AG65" s="337">
        <v>662.55</v>
      </c>
      <c r="AH65" s="337">
        <v>267561.32999999996</v>
      </c>
      <c r="AI65" s="337">
        <v>2</v>
      </c>
      <c r="AJ65" s="337">
        <v>1786.18</v>
      </c>
      <c r="AK65" s="337">
        <v>749139.99</v>
      </c>
      <c r="AL65" s="337">
        <v>9</v>
      </c>
      <c r="AM65" s="337">
        <v>3877.96</v>
      </c>
      <c r="AN65" s="337">
        <v>1329696.8</v>
      </c>
      <c r="AO65" s="343">
        <v>4</v>
      </c>
      <c r="AP65" s="337">
        <v>5001.63</v>
      </c>
      <c r="AQ65" s="350">
        <v>1768466.6</v>
      </c>
    </row>
    <row r="66" spans="13:43">
      <c r="M66" s="475" t="s">
        <v>28</v>
      </c>
      <c r="N66" s="416">
        <v>12</v>
      </c>
      <c r="O66" s="417">
        <v>5379.04</v>
      </c>
      <c r="P66" s="418">
        <v>2289595.4500000002</v>
      </c>
      <c r="Q66" s="426">
        <v>2</v>
      </c>
      <c r="R66" s="427">
        <v>3813.09</v>
      </c>
      <c r="S66" s="427">
        <v>1539368.8</v>
      </c>
      <c r="T66" s="435">
        <v>12</v>
      </c>
      <c r="U66" s="436">
        <v>3828.52</v>
      </c>
      <c r="V66" s="436">
        <v>1655489.66</v>
      </c>
      <c r="W66" s="444">
        <v>5</v>
      </c>
      <c r="X66" s="445">
        <v>2634.18</v>
      </c>
      <c r="Y66" s="450">
        <v>1116256.3999999999</v>
      </c>
      <c r="Z66" s="455">
        <v>11</v>
      </c>
      <c r="AA66" s="456">
        <v>5647.85</v>
      </c>
      <c r="AB66" s="461">
        <v>2311504.2000000002</v>
      </c>
      <c r="AC66" s="337">
        <v>21</v>
      </c>
      <c r="AD66" s="337">
        <v>13632.25</v>
      </c>
      <c r="AE66" s="396">
        <v>4731514.2</v>
      </c>
      <c r="AF66" s="337">
        <v>11</v>
      </c>
      <c r="AG66" s="337">
        <v>10696.43</v>
      </c>
      <c r="AH66" s="337">
        <v>3659380.44</v>
      </c>
      <c r="AI66" s="337">
        <v>5</v>
      </c>
      <c r="AJ66" s="337">
        <v>5748.02</v>
      </c>
      <c r="AK66" s="337">
        <v>2654269.94</v>
      </c>
      <c r="AL66" s="337">
        <v>6</v>
      </c>
      <c r="AM66" s="337">
        <v>4963.6000000000004</v>
      </c>
      <c r="AN66" s="337">
        <v>1646938.4</v>
      </c>
      <c r="AO66" s="343">
        <v>7</v>
      </c>
      <c r="AP66" s="337">
        <v>5747.76</v>
      </c>
      <c r="AQ66" s="350">
        <v>1894276</v>
      </c>
    </row>
    <row r="67" spans="13:43">
      <c r="M67" s="475" t="s">
        <v>29</v>
      </c>
      <c r="N67" s="416">
        <v>8</v>
      </c>
      <c r="O67" s="417">
        <v>3126.11</v>
      </c>
      <c r="P67" s="418">
        <v>1884369.87</v>
      </c>
      <c r="Q67" s="426">
        <v>0</v>
      </c>
      <c r="R67" s="427">
        <v>0</v>
      </c>
      <c r="S67" s="427">
        <v>0</v>
      </c>
      <c r="T67" s="435">
        <v>0</v>
      </c>
      <c r="U67" s="436">
        <v>0</v>
      </c>
      <c r="V67" s="436">
        <v>0</v>
      </c>
      <c r="W67" s="444">
        <v>0</v>
      </c>
      <c r="X67" s="445">
        <v>0</v>
      </c>
      <c r="Y67" s="450">
        <v>0</v>
      </c>
      <c r="Z67" s="455"/>
      <c r="AA67" s="456"/>
      <c r="AB67" s="461"/>
      <c r="AC67" s="337">
        <v>31</v>
      </c>
      <c r="AD67" s="337">
        <v>22982.46</v>
      </c>
      <c r="AE67" s="396">
        <v>9716552.8800000008</v>
      </c>
      <c r="AF67" s="337">
        <v>18</v>
      </c>
      <c r="AG67" s="337">
        <v>12044.32</v>
      </c>
      <c r="AH67" s="337">
        <v>5258394.51</v>
      </c>
      <c r="AI67" s="337">
        <v>19</v>
      </c>
      <c r="AJ67" s="337">
        <v>11611.6</v>
      </c>
      <c r="AK67" s="337">
        <v>5166114.3099999996</v>
      </c>
      <c r="AL67" s="337">
        <v>10</v>
      </c>
      <c r="AM67" s="337">
        <v>11925.88</v>
      </c>
      <c r="AN67" s="337">
        <v>5292222.8</v>
      </c>
      <c r="AO67" s="343">
        <v>17</v>
      </c>
      <c r="AP67" s="337">
        <v>11731.12</v>
      </c>
      <c r="AQ67" s="350">
        <v>5088816.5999999996</v>
      </c>
    </row>
    <row r="68" spans="13:43">
      <c r="M68" s="476" t="s">
        <v>30</v>
      </c>
      <c r="N68" s="416">
        <v>8</v>
      </c>
      <c r="O68" s="417">
        <v>3043.53</v>
      </c>
      <c r="P68" s="418">
        <v>1371601.26</v>
      </c>
      <c r="Q68" s="426">
        <v>6</v>
      </c>
      <c r="R68" s="427">
        <v>4981.74</v>
      </c>
      <c r="S68" s="427">
        <v>1968780.89</v>
      </c>
      <c r="T68" s="435">
        <v>11</v>
      </c>
      <c r="U68" s="436">
        <v>9979.5</v>
      </c>
      <c r="V68" s="436">
        <v>4124629.57</v>
      </c>
      <c r="W68" s="444">
        <v>5</v>
      </c>
      <c r="X68" s="445">
        <v>6239.86</v>
      </c>
      <c r="Y68" s="450">
        <v>2625873.6</v>
      </c>
      <c r="Z68" s="455">
        <v>8</v>
      </c>
      <c r="AA68" s="456">
        <v>6881.17</v>
      </c>
      <c r="AB68" s="461">
        <v>3021255.6</v>
      </c>
      <c r="AC68" s="337">
        <v>4</v>
      </c>
      <c r="AD68" s="337">
        <v>2848.92</v>
      </c>
      <c r="AE68" s="396">
        <v>1264479.24</v>
      </c>
      <c r="AF68" s="337">
        <v>3</v>
      </c>
      <c r="AG68" s="337">
        <v>3792.39</v>
      </c>
      <c r="AH68" s="337">
        <v>1238162.8700000001</v>
      </c>
      <c r="AI68" s="337">
        <v>4</v>
      </c>
      <c r="AJ68" s="337">
        <v>3951.47</v>
      </c>
      <c r="AK68" s="337">
        <v>1397103.26</v>
      </c>
      <c r="AL68" s="337">
        <v>3</v>
      </c>
      <c r="AM68" s="337">
        <v>5182.26</v>
      </c>
      <c r="AN68" s="337">
        <v>1646562</v>
      </c>
      <c r="AO68" s="343">
        <v>5</v>
      </c>
      <c r="AP68" s="337">
        <v>3092.38</v>
      </c>
      <c r="AQ68" s="350">
        <v>993790.6</v>
      </c>
    </row>
    <row r="69" spans="13:43">
      <c r="M69" s="475" t="s">
        <v>31</v>
      </c>
      <c r="N69" s="416">
        <v>4</v>
      </c>
      <c r="O69" s="417">
        <v>1004.68</v>
      </c>
      <c r="P69" s="418">
        <v>449789.47</v>
      </c>
      <c r="Q69" s="426">
        <v>6</v>
      </c>
      <c r="R69" s="427">
        <v>1506.05</v>
      </c>
      <c r="S69" s="427">
        <v>657791.38</v>
      </c>
      <c r="T69" s="435">
        <v>3</v>
      </c>
      <c r="U69" s="436">
        <v>604.07000000000005</v>
      </c>
      <c r="V69" s="436">
        <v>245016.38</v>
      </c>
      <c r="W69" s="444">
        <v>4</v>
      </c>
      <c r="X69" s="445">
        <v>1104.44</v>
      </c>
      <c r="Y69" s="450">
        <v>472367.6</v>
      </c>
      <c r="Z69" s="455">
        <v>5</v>
      </c>
      <c r="AA69" s="456">
        <v>2363.84</v>
      </c>
      <c r="AB69" s="461">
        <v>1023124.8</v>
      </c>
      <c r="AC69" s="337">
        <v>0</v>
      </c>
      <c r="AD69" s="337">
        <v>0</v>
      </c>
      <c r="AE69" s="396">
        <v>0</v>
      </c>
      <c r="AF69" s="337">
        <v>0</v>
      </c>
      <c r="AG69" s="337">
        <v>0</v>
      </c>
      <c r="AH69" s="337">
        <v>0</v>
      </c>
      <c r="AI69" s="337">
        <v>1</v>
      </c>
      <c r="AJ69" s="337">
        <v>107.67</v>
      </c>
      <c r="AK69" s="337">
        <v>51150.36</v>
      </c>
      <c r="AL69" s="337">
        <v>0</v>
      </c>
      <c r="AM69" s="337">
        <v>0</v>
      </c>
      <c r="AN69" s="337">
        <v>0</v>
      </c>
      <c r="AO69" s="343">
        <v>1</v>
      </c>
      <c r="AP69" s="337">
        <v>280.45999999999998</v>
      </c>
      <c r="AQ69" s="350">
        <v>95028.800000000003</v>
      </c>
    </row>
    <row r="70" spans="13:43">
      <c r="M70" s="476" t="s">
        <v>402</v>
      </c>
      <c r="N70" s="416">
        <v>22</v>
      </c>
      <c r="O70" s="417">
        <v>11950.37</v>
      </c>
      <c r="P70" s="418">
        <v>7074694.9500000002</v>
      </c>
      <c r="Q70" s="426">
        <v>4</v>
      </c>
      <c r="R70" s="427">
        <v>856.29</v>
      </c>
      <c r="S70" s="427">
        <v>509816.66</v>
      </c>
      <c r="T70" s="435">
        <v>9</v>
      </c>
      <c r="U70" s="436">
        <v>3220.3</v>
      </c>
      <c r="V70" s="436">
        <v>1416827.69</v>
      </c>
      <c r="W70" s="444">
        <v>6</v>
      </c>
      <c r="X70" s="445">
        <v>1404.14</v>
      </c>
      <c r="Y70" s="450">
        <v>628632.80000000005</v>
      </c>
      <c r="Z70" s="455">
        <v>15</v>
      </c>
      <c r="AA70" s="456">
        <v>3777.33</v>
      </c>
      <c r="AB70" s="461">
        <v>1854176.6</v>
      </c>
      <c r="AC70" s="337">
        <v>20</v>
      </c>
      <c r="AD70" s="337">
        <v>11116.39</v>
      </c>
      <c r="AE70" s="396">
        <v>4784265.8899999997</v>
      </c>
      <c r="AF70" s="337">
        <v>12</v>
      </c>
      <c r="AG70" s="337">
        <v>6072.06</v>
      </c>
      <c r="AH70" s="337">
        <v>3581475.35</v>
      </c>
      <c r="AI70" s="337">
        <v>11</v>
      </c>
      <c r="AJ70" s="337">
        <v>9282.85</v>
      </c>
      <c r="AK70" s="337">
        <v>5362838.3600000003</v>
      </c>
      <c r="AL70" s="337">
        <v>21</v>
      </c>
      <c r="AM70" s="337">
        <v>8869.9</v>
      </c>
      <c r="AN70" s="337">
        <v>5138275.8</v>
      </c>
      <c r="AO70" s="343">
        <v>14</v>
      </c>
      <c r="AP70" s="337">
        <v>5172.22</v>
      </c>
      <c r="AQ70" s="350">
        <v>2981868</v>
      </c>
    </row>
    <row r="71" spans="13:43">
      <c r="M71" s="475" t="s">
        <v>33</v>
      </c>
      <c r="N71" s="416">
        <v>30</v>
      </c>
      <c r="O71" s="417">
        <v>20303.03</v>
      </c>
      <c r="P71" s="418">
        <v>8461333.4600000009</v>
      </c>
      <c r="Q71" s="426">
        <v>19</v>
      </c>
      <c r="R71" s="427">
        <v>13324.8</v>
      </c>
      <c r="S71" s="427">
        <v>5593627.1100000003</v>
      </c>
      <c r="T71" s="435">
        <v>34</v>
      </c>
      <c r="U71" s="436">
        <v>17557.21</v>
      </c>
      <c r="V71" s="436">
        <v>7403297.2199999997</v>
      </c>
      <c r="W71" s="444">
        <v>19</v>
      </c>
      <c r="X71" s="445">
        <v>10861.82</v>
      </c>
      <c r="Y71" s="450">
        <v>4552165.25</v>
      </c>
      <c r="Z71" s="455">
        <v>33</v>
      </c>
      <c r="AA71" s="456">
        <v>11812.34</v>
      </c>
      <c r="AB71" s="461">
        <v>5165622.8</v>
      </c>
      <c r="AC71" s="337">
        <v>16</v>
      </c>
      <c r="AD71" s="337">
        <v>9704.49</v>
      </c>
      <c r="AE71" s="396">
        <v>3823288.85</v>
      </c>
      <c r="AF71" s="337">
        <v>2</v>
      </c>
      <c r="AG71" s="337">
        <v>1113.3699999999999</v>
      </c>
      <c r="AH71" s="337">
        <v>485807.34</v>
      </c>
      <c r="AI71" s="337">
        <v>6</v>
      </c>
      <c r="AJ71" s="337">
        <v>2428.3000000000002</v>
      </c>
      <c r="AK71" s="337">
        <v>1029231.19</v>
      </c>
      <c r="AL71" s="337">
        <v>3</v>
      </c>
      <c r="AM71" s="337">
        <v>792.24</v>
      </c>
      <c r="AN71" s="337">
        <v>313161.2</v>
      </c>
      <c r="AO71" s="343">
        <v>7</v>
      </c>
      <c r="AP71" s="337">
        <v>6616.72</v>
      </c>
      <c r="AQ71" s="350">
        <v>2106531</v>
      </c>
    </row>
    <row r="72" spans="13:43">
      <c r="M72" s="476" t="s">
        <v>34</v>
      </c>
      <c r="N72" s="419">
        <v>20</v>
      </c>
      <c r="O72" s="420">
        <v>4316.22</v>
      </c>
      <c r="P72" s="421">
        <v>1988402.12</v>
      </c>
      <c r="Q72" s="428">
        <v>4</v>
      </c>
      <c r="R72" s="429">
        <v>1759.81</v>
      </c>
      <c r="S72" s="429">
        <v>765747.42</v>
      </c>
      <c r="T72" s="437">
        <v>32</v>
      </c>
      <c r="U72" s="438">
        <v>12363.6</v>
      </c>
      <c r="V72" s="438">
        <v>5274539.63</v>
      </c>
      <c r="W72" s="446">
        <v>8</v>
      </c>
      <c r="X72" s="447">
        <v>2522.11</v>
      </c>
      <c r="Y72" s="451">
        <v>1091282</v>
      </c>
      <c r="Z72" s="457">
        <v>35</v>
      </c>
      <c r="AA72" s="458">
        <v>6862.96</v>
      </c>
      <c r="AB72" s="462">
        <v>3239198.2</v>
      </c>
      <c r="AC72" s="337">
        <v>10</v>
      </c>
      <c r="AD72" s="337">
        <v>1827.92</v>
      </c>
      <c r="AE72" s="396">
        <v>676820.96</v>
      </c>
      <c r="AF72" s="337">
        <v>4</v>
      </c>
      <c r="AG72" s="337">
        <v>2386.35</v>
      </c>
      <c r="AH72" s="337">
        <v>773087.04</v>
      </c>
      <c r="AI72" s="337">
        <v>12</v>
      </c>
      <c r="AJ72" s="337">
        <v>3987.68</v>
      </c>
      <c r="AK72" s="337">
        <v>1342050.3999999999</v>
      </c>
      <c r="AL72" s="337">
        <v>15</v>
      </c>
      <c r="AM72" s="337">
        <v>4587.63</v>
      </c>
      <c r="AN72" s="337">
        <v>1592008.8</v>
      </c>
      <c r="AO72" s="321">
        <v>13</v>
      </c>
      <c r="AP72" s="352">
        <v>3163.84</v>
      </c>
      <c r="AQ72" s="339">
        <v>1116875.2</v>
      </c>
    </row>
    <row r="73" spans="13:43">
      <c r="N73" s="422">
        <v>365</v>
      </c>
      <c r="O73" s="422">
        <v>275335.68999999994</v>
      </c>
      <c r="P73" s="422">
        <v>133069987.06999999</v>
      </c>
      <c r="Q73" s="431">
        <v>215</v>
      </c>
      <c r="R73" s="430">
        <v>217022.46</v>
      </c>
      <c r="S73" s="430">
        <v>92100715.979999974</v>
      </c>
      <c r="T73" s="440">
        <v>335</v>
      </c>
      <c r="U73" s="439">
        <v>266298.99</v>
      </c>
      <c r="V73" s="439">
        <v>114408619.46999994</v>
      </c>
      <c r="W73" s="448">
        <v>240</v>
      </c>
      <c r="X73" s="448">
        <v>187968.22999999998</v>
      </c>
      <c r="Y73" s="448">
        <v>82776498.719999999</v>
      </c>
      <c r="Z73" s="459">
        <v>348</v>
      </c>
      <c r="AA73" s="459">
        <v>228545.09999999998</v>
      </c>
      <c r="AB73" s="459">
        <v>99402436.649999976</v>
      </c>
      <c r="AC73" s="480">
        <f t="shared" ref="AC73:AE73" si="2">SUM(AC41:AC72)</f>
        <v>206</v>
      </c>
      <c r="AD73" s="480">
        <f t="shared" si="2"/>
        <v>156754.76000000004</v>
      </c>
      <c r="AE73" s="480">
        <f t="shared" si="2"/>
        <v>56418304.710000008</v>
      </c>
      <c r="AF73" s="480">
        <f t="shared" ref="AF73:AK73" si="3">SUM(AF41:AF72)</f>
        <v>183</v>
      </c>
      <c r="AG73" s="480">
        <f t="shared" si="3"/>
        <v>142280.05000000002</v>
      </c>
      <c r="AH73" s="480">
        <f t="shared" si="3"/>
        <v>57349166.420000002</v>
      </c>
      <c r="AI73" s="480">
        <f t="shared" si="3"/>
        <v>186</v>
      </c>
      <c r="AJ73" s="480">
        <f t="shared" si="3"/>
        <v>142863.37999999998</v>
      </c>
      <c r="AK73" s="480">
        <f t="shared" si="3"/>
        <v>62210230.269999996</v>
      </c>
      <c r="AL73" s="480">
        <f>SUM(AL41:AL72)</f>
        <v>227</v>
      </c>
      <c r="AM73" s="480">
        <f>SUM(AM41:AM72)</f>
        <v>173071.08</v>
      </c>
      <c r="AN73" s="480">
        <f>SUM(AN41:AN72)</f>
        <v>73546765.450000003</v>
      </c>
      <c r="AO73" s="480">
        <f t="shared" ref="AO73:AQ73" si="4">SUM(AO41:AO72)</f>
        <v>209</v>
      </c>
      <c r="AP73" s="480">
        <f t="shared" si="4"/>
        <v>152342.97</v>
      </c>
      <c r="AQ73" s="480">
        <f t="shared" si="4"/>
        <v>62301041.320000008</v>
      </c>
    </row>
  </sheetData>
  <sortState ref="K30">
    <sortCondition ref="K30"/>
  </sortState>
  <mergeCells count="27">
    <mergeCell ref="A1:L1"/>
    <mergeCell ref="A38:L38"/>
    <mergeCell ref="A40:L40"/>
    <mergeCell ref="T3:V3"/>
    <mergeCell ref="W3:Y3"/>
    <mergeCell ref="A39:I39"/>
    <mergeCell ref="A3:A4"/>
    <mergeCell ref="H3:K3"/>
    <mergeCell ref="C3:F3"/>
    <mergeCell ref="Z3:AB3"/>
    <mergeCell ref="N39:P39"/>
    <mergeCell ref="Q39:S39"/>
    <mergeCell ref="T39:V39"/>
    <mergeCell ref="W39:Y39"/>
    <mergeCell ref="Z39:AB39"/>
    <mergeCell ref="Q3:S3"/>
    <mergeCell ref="N3:P3"/>
    <mergeCell ref="AC3:AE3"/>
    <mergeCell ref="AF3:AH3"/>
    <mergeCell ref="AC39:AE39"/>
    <mergeCell ref="AI3:AK3"/>
    <mergeCell ref="AF39:AH39"/>
    <mergeCell ref="AL3:AN3"/>
    <mergeCell ref="AI39:AK39"/>
    <mergeCell ref="AO3:AQ3"/>
    <mergeCell ref="AL39:AN39"/>
    <mergeCell ref="AO39:AQ39"/>
  </mergeCells>
  <pageMargins left="0.7" right="0.7" top="0.75" bottom="0.75" header="0.3" footer="0.3"/>
  <webPublishItems count="1">
    <webPublishItem id="7021" divId="Copia de Amb en núm _ formato de libro - Act 05-09-2017 _vf_g_7021" sourceType="range" sourceRef="A1:L40" destinationFile="C:\Users\lizzeth.romero\Documents\Numeralia_2017\C9.htm"/>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41"/>
  <sheetViews>
    <sheetView zoomScaleNormal="100" workbookViewId="0">
      <pane ySplit="3" topLeftCell="A4" activePane="bottomLeft" state="frozen"/>
      <selection pane="bottomLeft" sqref="A1:K1"/>
    </sheetView>
  </sheetViews>
  <sheetFormatPr baseColWidth="10" defaultRowHeight="15"/>
  <cols>
    <col min="1" max="1" width="19.140625" customWidth="1"/>
    <col min="2" max="6" width="9.7109375" customWidth="1"/>
    <col min="7" max="7" width="9.7109375" style="300" customWidth="1"/>
    <col min="8" max="8" width="9.7109375" customWidth="1"/>
    <col min="9" max="10" width="9.7109375" style="614" customWidth="1"/>
    <col min="11" max="11" width="9.7109375" customWidth="1"/>
  </cols>
  <sheetData>
    <row r="1" spans="1:11" ht="17.25">
      <c r="A1" s="882" t="s">
        <v>58</v>
      </c>
      <c r="B1" s="882"/>
      <c r="C1" s="882"/>
      <c r="D1" s="882"/>
      <c r="E1" s="882"/>
      <c r="F1" s="882"/>
      <c r="G1" s="882"/>
      <c r="H1" s="882"/>
      <c r="I1" s="882"/>
      <c r="J1" s="882"/>
      <c r="K1" s="882"/>
    </row>
    <row r="2" spans="1:11" ht="15.75" thickBot="1">
      <c r="A2" s="903" t="s">
        <v>59</v>
      </c>
      <c r="B2" s="903"/>
      <c r="C2" s="903"/>
      <c r="D2" s="903"/>
      <c r="E2" s="903"/>
      <c r="F2" s="903"/>
      <c r="G2" s="903"/>
      <c r="H2" s="903"/>
      <c r="I2" s="612"/>
      <c r="J2" s="612"/>
    </row>
    <row r="3" spans="1:11" ht="15" customHeight="1">
      <c r="A3" s="235" t="s">
        <v>2</v>
      </c>
      <c r="B3" s="94" t="s">
        <v>569</v>
      </c>
      <c r="C3" s="94">
        <v>2008</v>
      </c>
      <c r="D3" s="94">
        <v>2009</v>
      </c>
      <c r="E3" s="95">
        <v>2010</v>
      </c>
      <c r="F3" s="95">
        <v>2011</v>
      </c>
      <c r="G3" s="95">
        <v>2012</v>
      </c>
      <c r="H3" s="95">
        <v>2013</v>
      </c>
      <c r="I3" s="95">
        <v>2014</v>
      </c>
      <c r="J3" s="95">
        <v>2015</v>
      </c>
      <c r="K3" s="705">
        <v>2016</v>
      </c>
    </row>
    <row r="4" spans="1:11">
      <c r="A4" s="77" t="s">
        <v>3</v>
      </c>
      <c r="B4" s="6">
        <v>7709</v>
      </c>
      <c r="C4" s="6">
        <v>5183</v>
      </c>
      <c r="D4" s="6">
        <v>4734</v>
      </c>
      <c r="E4" s="91">
        <v>7533</v>
      </c>
      <c r="F4" s="91">
        <v>5382</v>
      </c>
      <c r="G4" s="91">
        <v>3451</v>
      </c>
      <c r="H4" s="91">
        <v>4255</v>
      </c>
      <c r="I4" s="91">
        <v>5794</v>
      </c>
      <c r="J4" s="91">
        <v>5968</v>
      </c>
      <c r="K4" s="96">
        <v>6010</v>
      </c>
    </row>
    <row r="5" spans="1:11">
      <c r="A5" s="81" t="s">
        <v>4</v>
      </c>
      <c r="B5" s="8">
        <v>0</v>
      </c>
      <c r="C5" s="8">
        <v>707</v>
      </c>
      <c r="D5" s="8">
        <v>75</v>
      </c>
      <c r="E5" s="92">
        <v>1224</v>
      </c>
      <c r="F5" s="92">
        <v>11</v>
      </c>
      <c r="G5" s="92">
        <v>0</v>
      </c>
      <c r="H5" s="92">
        <v>0</v>
      </c>
      <c r="I5" s="92">
        <v>0</v>
      </c>
      <c r="J5" s="92">
        <v>142</v>
      </c>
      <c r="K5" s="97">
        <v>0</v>
      </c>
    </row>
    <row r="6" spans="1:11">
      <c r="A6" s="90" t="s">
        <v>5</v>
      </c>
      <c r="B6" s="6">
        <v>6131</v>
      </c>
      <c r="C6" s="6">
        <v>6415</v>
      </c>
      <c r="D6" s="6">
        <v>2554</v>
      </c>
      <c r="E6" s="91">
        <v>1995</v>
      </c>
      <c r="F6" s="91">
        <v>2971</v>
      </c>
      <c r="G6" s="91">
        <v>2111</v>
      </c>
      <c r="H6" s="91">
        <v>2823</v>
      </c>
      <c r="I6" s="91">
        <v>3102</v>
      </c>
      <c r="J6" s="91">
        <v>0</v>
      </c>
      <c r="K6" s="96">
        <v>6041</v>
      </c>
    </row>
    <row r="7" spans="1:11">
      <c r="A7" s="81" t="s">
        <v>6</v>
      </c>
      <c r="B7" s="8">
        <v>60898</v>
      </c>
      <c r="C7" s="8">
        <v>221389</v>
      </c>
      <c r="D7" s="8">
        <v>77679</v>
      </c>
      <c r="E7" s="92">
        <v>44175</v>
      </c>
      <c r="F7" s="92">
        <v>58847</v>
      </c>
      <c r="G7" s="92">
        <v>18915</v>
      </c>
      <c r="H7" s="92">
        <v>31161</v>
      </c>
      <c r="I7" s="92">
        <v>31150</v>
      </c>
      <c r="J7" s="92">
        <v>60304</v>
      </c>
      <c r="K7" s="97">
        <v>60403</v>
      </c>
    </row>
    <row r="8" spans="1:11">
      <c r="A8" s="77" t="s">
        <v>7</v>
      </c>
      <c r="B8" s="6">
        <v>1525</v>
      </c>
      <c r="C8" s="6">
        <v>3013</v>
      </c>
      <c r="D8" s="6">
        <v>137</v>
      </c>
      <c r="E8" s="91">
        <v>60</v>
      </c>
      <c r="F8" s="91">
        <v>1672</v>
      </c>
      <c r="G8" s="91">
        <v>347</v>
      </c>
      <c r="H8" s="91">
        <v>220</v>
      </c>
      <c r="I8" s="91">
        <v>0</v>
      </c>
      <c r="J8" s="91">
        <v>3505</v>
      </c>
      <c r="K8" s="96">
        <v>1568</v>
      </c>
    </row>
    <row r="9" spans="1:11">
      <c r="A9" s="81" t="s">
        <v>8</v>
      </c>
      <c r="B9" s="8">
        <v>5042</v>
      </c>
      <c r="C9" s="8">
        <v>2647</v>
      </c>
      <c r="D9" s="8">
        <v>2878</v>
      </c>
      <c r="E9" s="92">
        <v>2964</v>
      </c>
      <c r="F9" s="92">
        <v>870</v>
      </c>
      <c r="G9" s="92">
        <v>1624</v>
      </c>
      <c r="H9" s="92">
        <v>1353</v>
      </c>
      <c r="I9" s="92">
        <v>4394</v>
      </c>
      <c r="J9" s="92">
        <v>1217</v>
      </c>
      <c r="K9" s="97">
        <v>4001</v>
      </c>
    </row>
    <row r="10" spans="1:11">
      <c r="A10" s="77" t="s">
        <v>9</v>
      </c>
      <c r="B10" s="6">
        <v>206183</v>
      </c>
      <c r="C10" s="6">
        <v>157383</v>
      </c>
      <c r="D10" s="6">
        <v>120607</v>
      </c>
      <c r="E10" s="91">
        <v>212014</v>
      </c>
      <c r="F10" s="91">
        <v>203391</v>
      </c>
      <c r="G10" s="91">
        <v>175286</v>
      </c>
      <c r="H10" s="91">
        <v>244800</v>
      </c>
      <c r="I10" s="91">
        <v>171324</v>
      </c>
      <c r="J10" s="91">
        <v>242323</v>
      </c>
      <c r="K10" s="96">
        <v>246452</v>
      </c>
    </row>
    <row r="11" spans="1:11">
      <c r="A11" s="81" t="s">
        <v>10</v>
      </c>
      <c r="B11" s="8">
        <v>1568189</v>
      </c>
      <c r="C11" s="8">
        <v>1293939</v>
      </c>
      <c r="D11" s="8">
        <v>1033181</v>
      </c>
      <c r="E11" s="92">
        <v>1098331</v>
      </c>
      <c r="F11" s="92">
        <v>1006824</v>
      </c>
      <c r="G11" s="92">
        <v>1047219</v>
      </c>
      <c r="H11" s="92">
        <v>987955</v>
      </c>
      <c r="I11" s="92">
        <v>952085</v>
      </c>
      <c r="J11" s="92">
        <v>1106296</v>
      </c>
      <c r="K11" s="97">
        <v>1179107</v>
      </c>
    </row>
    <row r="12" spans="1:11">
      <c r="A12" s="77" t="s">
        <v>523</v>
      </c>
      <c r="B12" s="6">
        <v>772</v>
      </c>
      <c r="C12" s="6">
        <v>1170</v>
      </c>
      <c r="D12" s="6">
        <v>2430</v>
      </c>
      <c r="E12" s="91">
        <v>636</v>
      </c>
      <c r="F12" s="91">
        <v>25</v>
      </c>
      <c r="G12" s="91">
        <v>622</v>
      </c>
      <c r="H12" s="91">
        <v>45</v>
      </c>
      <c r="I12" s="91">
        <v>0</v>
      </c>
      <c r="J12" s="91">
        <v>0</v>
      </c>
      <c r="K12" s="96">
        <v>0</v>
      </c>
    </row>
    <row r="13" spans="1:11">
      <c r="A13" s="81" t="s">
        <v>12</v>
      </c>
      <c r="B13" s="8">
        <v>1775224</v>
      </c>
      <c r="C13" s="8">
        <v>1680689</v>
      </c>
      <c r="D13" s="8">
        <v>1741212</v>
      </c>
      <c r="E13" s="92">
        <v>1584124</v>
      </c>
      <c r="F13" s="92">
        <v>1512610</v>
      </c>
      <c r="G13" s="92">
        <v>1948723</v>
      </c>
      <c r="H13" s="92">
        <v>1929741</v>
      </c>
      <c r="I13" s="92">
        <v>1749999</v>
      </c>
      <c r="J13" s="92">
        <v>1744117</v>
      </c>
      <c r="K13" s="97">
        <v>1984424</v>
      </c>
    </row>
    <row r="14" spans="1:11">
      <c r="A14" s="77" t="s">
        <v>13</v>
      </c>
      <c r="B14" s="6">
        <v>30547</v>
      </c>
      <c r="C14" s="6">
        <v>30192</v>
      </c>
      <c r="D14" s="6">
        <v>31200</v>
      </c>
      <c r="E14" s="91">
        <v>31177</v>
      </c>
      <c r="F14" s="91">
        <v>39384</v>
      </c>
      <c r="G14" s="91">
        <v>41397</v>
      </c>
      <c r="H14" s="91">
        <v>36393</v>
      </c>
      <c r="I14" s="91">
        <v>38096</v>
      </c>
      <c r="J14" s="91">
        <v>36357</v>
      </c>
      <c r="K14" s="96">
        <v>36399</v>
      </c>
    </row>
    <row r="15" spans="1:11">
      <c r="A15" s="81" t="s">
        <v>14</v>
      </c>
      <c r="B15" s="8">
        <v>164298</v>
      </c>
      <c r="C15" s="8">
        <v>209664</v>
      </c>
      <c r="D15" s="8">
        <v>123540</v>
      </c>
      <c r="E15" s="92">
        <v>211749</v>
      </c>
      <c r="F15" s="92">
        <v>147361</v>
      </c>
      <c r="G15" s="92">
        <v>128065</v>
      </c>
      <c r="H15" s="92">
        <v>121625</v>
      </c>
      <c r="I15" s="92">
        <v>105540</v>
      </c>
      <c r="J15" s="92">
        <v>131365</v>
      </c>
      <c r="K15" s="97">
        <v>92693</v>
      </c>
    </row>
    <row r="16" spans="1:11">
      <c r="A16" s="77" t="s">
        <v>15</v>
      </c>
      <c r="B16" s="6">
        <v>118243</v>
      </c>
      <c r="C16" s="6">
        <v>154735</v>
      </c>
      <c r="D16" s="6">
        <v>148507</v>
      </c>
      <c r="E16" s="91">
        <v>122257</v>
      </c>
      <c r="F16" s="91">
        <v>124225</v>
      </c>
      <c r="G16" s="91">
        <v>103751</v>
      </c>
      <c r="H16" s="91">
        <v>119218</v>
      </c>
      <c r="I16" s="91">
        <v>152467</v>
      </c>
      <c r="J16" s="91">
        <v>126698</v>
      </c>
      <c r="K16" s="96">
        <v>134068</v>
      </c>
    </row>
    <row r="17" spans="1:11">
      <c r="A17" s="81" t="s">
        <v>16</v>
      </c>
      <c r="B17" s="8">
        <v>593368</v>
      </c>
      <c r="C17" s="8">
        <v>334907</v>
      </c>
      <c r="D17" s="8">
        <v>322913</v>
      </c>
      <c r="E17" s="92">
        <v>282592</v>
      </c>
      <c r="F17" s="92">
        <v>323389</v>
      </c>
      <c r="G17" s="92">
        <v>178846</v>
      </c>
      <c r="H17" s="92">
        <v>265844</v>
      </c>
      <c r="I17" s="92">
        <v>299979</v>
      </c>
      <c r="J17" s="92">
        <v>412958</v>
      </c>
      <c r="K17" s="97">
        <v>401796</v>
      </c>
    </row>
    <row r="18" spans="1:11">
      <c r="A18" s="77" t="s">
        <v>17</v>
      </c>
      <c r="B18" s="6">
        <v>135930</v>
      </c>
      <c r="C18" s="6">
        <v>113107</v>
      </c>
      <c r="D18" s="6">
        <v>145510</v>
      </c>
      <c r="E18" s="91">
        <v>195833</v>
      </c>
      <c r="F18" s="91">
        <v>186916</v>
      </c>
      <c r="G18" s="91">
        <v>191783</v>
      </c>
      <c r="H18" s="91">
        <v>189761</v>
      </c>
      <c r="I18" s="91">
        <v>220959</v>
      </c>
      <c r="J18" s="91">
        <v>275886</v>
      </c>
      <c r="K18" s="96">
        <v>248196</v>
      </c>
    </row>
    <row r="19" spans="1:11">
      <c r="A19" s="81" t="s">
        <v>18</v>
      </c>
      <c r="B19" s="8">
        <v>694170</v>
      </c>
      <c r="C19" s="8">
        <v>709550</v>
      </c>
      <c r="D19" s="8">
        <v>619422</v>
      </c>
      <c r="E19" s="92">
        <v>449223</v>
      </c>
      <c r="F19" s="92">
        <v>478535</v>
      </c>
      <c r="G19" s="92">
        <v>479450</v>
      </c>
      <c r="H19" s="92">
        <v>456473</v>
      </c>
      <c r="I19" s="92">
        <v>434570</v>
      </c>
      <c r="J19" s="92">
        <v>425728</v>
      </c>
      <c r="K19" s="97">
        <v>393925</v>
      </c>
    </row>
    <row r="20" spans="1:11">
      <c r="A20" s="77" t="s">
        <v>19</v>
      </c>
      <c r="B20" s="6">
        <v>3016</v>
      </c>
      <c r="C20" s="6">
        <v>5916</v>
      </c>
      <c r="D20" s="6">
        <v>3760</v>
      </c>
      <c r="E20" s="91">
        <v>2139</v>
      </c>
      <c r="F20" s="91">
        <v>1204</v>
      </c>
      <c r="G20" s="91">
        <v>2985</v>
      </c>
      <c r="H20" s="91">
        <v>14274</v>
      </c>
      <c r="I20" s="91">
        <v>7164</v>
      </c>
      <c r="J20" s="91">
        <v>1893</v>
      </c>
      <c r="K20" s="96">
        <v>6452</v>
      </c>
    </row>
    <row r="21" spans="1:11">
      <c r="A21" s="81" t="s">
        <v>20</v>
      </c>
      <c r="B21" s="8">
        <v>20122</v>
      </c>
      <c r="C21" s="8">
        <v>10543</v>
      </c>
      <c r="D21" s="8">
        <v>25905</v>
      </c>
      <c r="E21" s="92">
        <v>27823</v>
      </c>
      <c r="F21" s="92">
        <v>19182</v>
      </c>
      <c r="G21" s="92">
        <v>24728</v>
      </c>
      <c r="H21" s="92">
        <v>28289</v>
      </c>
      <c r="I21" s="92">
        <v>38314</v>
      </c>
      <c r="J21" s="92">
        <v>33783</v>
      </c>
      <c r="K21" s="97">
        <v>47771</v>
      </c>
    </row>
    <row r="22" spans="1:11">
      <c r="A22" s="77" t="s">
        <v>21</v>
      </c>
      <c r="B22" s="6">
        <v>42133</v>
      </c>
      <c r="C22" s="6">
        <v>13841</v>
      </c>
      <c r="D22" s="6">
        <v>26780</v>
      </c>
      <c r="E22" s="91">
        <v>32193</v>
      </c>
      <c r="F22" s="91">
        <v>20413</v>
      </c>
      <c r="G22" s="91">
        <v>22133</v>
      </c>
      <c r="H22" s="91">
        <v>6824</v>
      </c>
      <c r="I22" s="91">
        <v>7358</v>
      </c>
      <c r="J22" s="91">
        <v>8617</v>
      </c>
      <c r="K22" s="96">
        <v>14073</v>
      </c>
    </row>
    <row r="23" spans="1:11">
      <c r="A23" s="81" t="s">
        <v>22</v>
      </c>
      <c r="B23" s="8">
        <v>539371</v>
      </c>
      <c r="C23" s="8">
        <v>510157</v>
      </c>
      <c r="D23" s="8">
        <v>415049</v>
      </c>
      <c r="E23" s="92">
        <v>302460</v>
      </c>
      <c r="F23" s="92">
        <v>325591</v>
      </c>
      <c r="G23" s="92">
        <v>432760</v>
      </c>
      <c r="H23" s="92">
        <v>419250</v>
      </c>
      <c r="I23" s="92">
        <v>372495</v>
      </c>
      <c r="J23" s="92">
        <v>412685</v>
      </c>
      <c r="K23" s="97">
        <v>346407</v>
      </c>
    </row>
    <row r="24" spans="1:11">
      <c r="A24" s="77" t="s">
        <v>23</v>
      </c>
      <c r="B24" s="6">
        <v>244597</v>
      </c>
      <c r="C24" s="6">
        <v>206339</v>
      </c>
      <c r="D24" s="6">
        <v>223089</v>
      </c>
      <c r="E24" s="91">
        <v>225032</v>
      </c>
      <c r="F24" s="91">
        <v>238024</v>
      </c>
      <c r="G24" s="91">
        <v>229588</v>
      </c>
      <c r="H24" s="91">
        <v>230106</v>
      </c>
      <c r="I24" s="91">
        <v>236378</v>
      </c>
      <c r="J24" s="91">
        <v>273227</v>
      </c>
      <c r="K24" s="96">
        <v>246892</v>
      </c>
    </row>
    <row r="25" spans="1:11">
      <c r="A25" s="81" t="s">
        <v>24</v>
      </c>
      <c r="B25" s="8">
        <v>15231</v>
      </c>
      <c r="C25" s="8">
        <v>8715</v>
      </c>
      <c r="D25" s="8">
        <v>9601</v>
      </c>
      <c r="E25" s="92">
        <v>22527</v>
      </c>
      <c r="F25" s="92">
        <v>18440</v>
      </c>
      <c r="G25" s="92">
        <v>36675</v>
      </c>
      <c r="H25" s="92">
        <v>22695</v>
      </c>
      <c r="I25" s="92">
        <v>14585</v>
      </c>
      <c r="J25" s="92">
        <v>8131</v>
      </c>
      <c r="K25" s="97">
        <v>14101</v>
      </c>
    </row>
    <row r="26" spans="1:11">
      <c r="A26" s="77" t="s">
        <v>25</v>
      </c>
      <c r="B26" s="6">
        <v>32823</v>
      </c>
      <c r="C26" s="6">
        <v>12150</v>
      </c>
      <c r="D26" s="6">
        <v>34487</v>
      </c>
      <c r="E26" s="91">
        <v>47481</v>
      </c>
      <c r="F26" s="91">
        <v>30326</v>
      </c>
      <c r="G26" s="91">
        <v>39987</v>
      </c>
      <c r="H26" s="91">
        <v>38022</v>
      </c>
      <c r="I26" s="91">
        <v>39899</v>
      </c>
      <c r="J26" s="91">
        <v>41001</v>
      </c>
      <c r="K26" s="96">
        <v>35433</v>
      </c>
    </row>
    <row r="27" spans="1:11">
      <c r="A27" s="81" t="s">
        <v>26</v>
      </c>
      <c r="B27" s="8">
        <v>6762</v>
      </c>
      <c r="C27" s="8">
        <v>8219</v>
      </c>
      <c r="D27" s="8">
        <v>2968</v>
      </c>
      <c r="E27" s="92">
        <v>4086</v>
      </c>
      <c r="F27" s="92">
        <v>4444</v>
      </c>
      <c r="G27" s="92">
        <v>3975</v>
      </c>
      <c r="H27" s="92">
        <v>3327</v>
      </c>
      <c r="I27" s="92">
        <v>3258</v>
      </c>
      <c r="J27" s="92">
        <v>3701</v>
      </c>
      <c r="K27" s="97">
        <v>5928</v>
      </c>
    </row>
    <row r="28" spans="1:11">
      <c r="A28" s="77" t="s">
        <v>27</v>
      </c>
      <c r="B28" s="6">
        <v>56605</v>
      </c>
      <c r="C28" s="6">
        <v>72437</v>
      </c>
      <c r="D28" s="6">
        <v>44429</v>
      </c>
      <c r="E28" s="91">
        <v>56616</v>
      </c>
      <c r="F28" s="91">
        <v>28105</v>
      </c>
      <c r="G28" s="91">
        <v>54409</v>
      </c>
      <c r="H28" s="91">
        <v>23868</v>
      </c>
      <c r="I28" s="91">
        <v>33816</v>
      </c>
      <c r="J28" s="91">
        <v>29107</v>
      </c>
      <c r="K28" s="96">
        <v>37521</v>
      </c>
    </row>
    <row r="29" spans="1:11">
      <c r="A29" s="81" t="s">
        <v>28</v>
      </c>
      <c r="B29" s="8">
        <v>139035</v>
      </c>
      <c r="C29" s="8">
        <v>123911</v>
      </c>
      <c r="D29" s="8">
        <v>162646</v>
      </c>
      <c r="E29" s="92">
        <v>174264</v>
      </c>
      <c r="F29" s="92">
        <v>232966</v>
      </c>
      <c r="G29" s="92">
        <v>224004</v>
      </c>
      <c r="H29" s="92">
        <v>228367</v>
      </c>
      <c r="I29" s="92">
        <v>217817</v>
      </c>
      <c r="J29" s="92">
        <v>199457</v>
      </c>
      <c r="K29" s="97">
        <v>251931</v>
      </c>
    </row>
    <row r="30" spans="1:11">
      <c r="A30" s="77" t="s">
        <v>29</v>
      </c>
      <c r="B30" s="6">
        <v>10477</v>
      </c>
      <c r="C30" s="6">
        <v>38051</v>
      </c>
      <c r="D30" s="6">
        <v>17006</v>
      </c>
      <c r="E30" s="91">
        <v>27134</v>
      </c>
      <c r="F30" s="91">
        <v>4038</v>
      </c>
      <c r="G30" s="91">
        <v>0</v>
      </c>
      <c r="H30" s="91">
        <v>0</v>
      </c>
      <c r="I30" s="91">
        <v>88949</v>
      </c>
      <c r="J30" s="91">
        <v>63764</v>
      </c>
      <c r="K30" s="96">
        <v>56273</v>
      </c>
    </row>
    <row r="31" spans="1:11">
      <c r="A31" s="81" t="s">
        <v>30</v>
      </c>
      <c r="B31" s="8">
        <v>115367</v>
      </c>
      <c r="C31" s="8">
        <v>128486</v>
      </c>
      <c r="D31" s="8">
        <v>138766</v>
      </c>
      <c r="E31" s="92">
        <v>136911</v>
      </c>
      <c r="F31" s="92">
        <v>156503</v>
      </c>
      <c r="G31" s="92">
        <v>152578</v>
      </c>
      <c r="H31" s="92">
        <v>137762</v>
      </c>
      <c r="I31" s="92">
        <v>129810</v>
      </c>
      <c r="J31" s="92">
        <v>121988</v>
      </c>
      <c r="K31" s="97">
        <v>115567</v>
      </c>
    </row>
    <row r="32" spans="1:11">
      <c r="A32" s="77" t="s">
        <v>31</v>
      </c>
      <c r="B32" s="6">
        <v>28337</v>
      </c>
      <c r="C32" s="6">
        <v>19898</v>
      </c>
      <c r="D32" s="6">
        <v>19789</v>
      </c>
      <c r="E32" s="91">
        <v>27906</v>
      </c>
      <c r="F32" s="91">
        <v>17568</v>
      </c>
      <c r="G32" s="91">
        <v>14737</v>
      </c>
      <c r="H32" s="91">
        <v>21920</v>
      </c>
      <c r="I32" s="91">
        <v>28370</v>
      </c>
      <c r="J32" s="91">
        <v>15642</v>
      </c>
      <c r="K32" s="96">
        <v>28236</v>
      </c>
    </row>
    <row r="33" spans="1:11">
      <c r="A33" s="81" t="s">
        <v>32</v>
      </c>
      <c r="B33" s="8">
        <v>295648</v>
      </c>
      <c r="C33" s="8">
        <v>196871</v>
      </c>
      <c r="D33" s="8">
        <v>264845</v>
      </c>
      <c r="E33" s="92">
        <v>243363</v>
      </c>
      <c r="F33" s="92">
        <v>268965</v>
      </c>
      <c r="G33" s="92">
        <v>309767</v>
      </c>
      <c r="H33" s="92">
        <v>289944</v>
      </c>
      <c r="I33" s="92">
        <v>249225</v>
      </c>
      <c r="J33" s="92">
        <v>308692</v>
      </c>
      <c r="K33" s="97">
        <v>301118</v>
      </c>
    </row>
    <row r="34" spans="1:11">
      <c r="A34" s="77" t="s">
        <v>33</v>
      </c>
      <c r="B34" s="6">
        <v>453</v>
      </c>
      <c r="C34" s="6">
        <v>1145</v>
      </c>
      <c r="D34" s="6">
        <v>2195</v>
      </c>
      <c r="E34" s="91">
        <v>2233</v>
      </c>
      <c r="F34" s="91">
        <v>3799</v>
      </c>
      <c r="G34" s="91">
        <v>1246</v>
      </c>
      <c r="H34" s="91">
        <v>5740</v>
      </c>
      <c r="I34" s="91">
        <v>8470</v>
      </c>
      <c r="J34" s="91">
        <v>6816</v>
      </c>
      <c r="K34" s="96">
        <v>8288</v>
      </c>
    </row>
    <row r="35" spans="1:11">
      <c r="A35" s="81" t="s">
        <v>34</v>
      </c>
      <c r="B35" s="8">
        <v>70255</v>
      </c>
      <c r="C35" s="8">
        <v>23579</v>
      </c>
      <c r="D35" s="8">
        <v>41063</v>
      </c>
      <c r="E35" s="92">
        <v>49033</v>
      </c>
      <c r="F35" s="92">
        <v>39106</v>
      </c>
      <c r="G35" s="92">
        <v>39130</v>
      </c>
      <c r="H35" s="92">
        <v>20802</v>
      </c>
      <c r="I35" s="92">
        <v>19567</v>
      </c>
      <c r="J35" s="92">
        <v>20873</v>
      </c>
      <c r="K35" s="97">
        <v>14056</v>
      </c>
    </row>
    <row r="36" spans="1:11" ht="15.75" thickBot="1">
      <c r="A36" s="93" t="s">
        <v>35</v>
      </c>
      <c r="B36" s="10">
        <v>6988461</v>
      </c>
      <c r="C36" s="10">
        <v>6304949</v>
      </c>
      <c r="D36" s="10">
        <v>5808956</v>
      </c>
      <c r="E36" s="98">
        <v>5627088</v>
      </c>
      <c r="F36" s="98">
        <v>5501085</v>
      </c>
      <c r="G36" s="98">
        <v>5910293</v>
      </c>
      <c r="H36" s="98">
        <v>5882859</v>
      </c>
      <c r="I36" s="98">
        <v>5664934</v>
      </c>
      <c r="J36" s="98">
        <v>6122241</v>
      </c>
      <c r="K36" s="99">
        <v>6325129</v>
      </c>
    </row>
    <row r="37" spans="1:11" ht="69.75" customHeight="1">
      <c r="A37" s="878" t="s">
        <v>776</v>
      </c>
      <c r="B37" s="878"/>
      <c r="C37" s="878"/>
      <c r="D37" s="878"/>
      <c r="E37" s="878"/>
      <c r="F37" s="878"/>
      <c r="G37" s="878"/>
      <c r="H37" s="878"/>
      <c r="I37" s="878"/>
      <c r="J37" s="878"/>
      <c r="K37" s="878"/>
    </row>
    <row r="38" spans="1:11" ht="13.5" customHeight="1">
      <c r="A38" s="904" t="s">
        <v>36</v>
      </c>
      <c r="B38" s="905"/>
      <c r="C38" s="905"/>
      <c r="D38" s="905"/>
      <c r="E38" s="905"/>
      <c r="F38" s="905"/>
      <c r="G38" s="905"/>
      <c r="H38" s="905"/>
      <c r="I38" s="689"/>
      <c r="J38" s="689"/>
      <c r="K38" s="704"/>
    </row>
    <row r="39" spans="1:11" ht="27" customHeight="1">
      <c r="A39" s="905" t="s">
        <v>733</v>
      </c>
      <c r="B39" s="905"/>
      <c r="C39" s="905"/>
      <c r="D39" s="905"/>
      <c r="E39" s="905"/>
      <c r="F39" s="905"/>
      <c r="G39" s="905"/>
      <c r="H39" s="905"/>
      <c r="I39" s="905"/>
      <c r="J39" s="905"/>
      <c r="K39" s="905"/>
    </row>
    <row r="40" spans="1:11" ht="49.5" customHeight="1">
      <c r="A40" s="866" t="s">
        <v>697</v>
      </c>
      <c r="B40" s="866"/>
      <c r="C40" s="866"/>
      <c r="D40" s="866"/>
      <c r="E40" s="866"/>
      <c r="F40" s="866"/>
      <c r="G40" s="866"/>
      <c r="H40" s="866"/>
      <c r="I40" s="866"/>
      <c r="J40" s="866"/>
      <c r="K40" s="866"/>
    </row>
    <row r="41" spans="1:11">
      <c r="B41" s="130"/>
      <c r="C41" s="130"/>
      <c r="D41" s="130"/>
      <c r="E41" s="130"/>
      <c r="F41" s="130"/>
      <c r="G41" s="130"/>
      <c r="H41" s="130"/>
      <c r="I41" s="130"/>
      <c r="J41" s="130"/>
    </row>
  </sheetData>
  <mergeCells count="6">
    <mergeCell ref="A1:K1"/>
    <mergeCell ref="A2:H2"/>
    <mergeCell ref="A38:H38"/>
    <mergeCell ref="A37:K37"/>
    <mergeCell ref="A40:K40"/>
    <mergeCell ref="A39:K39"/>
  </mergeCells>
  <pageMargins left="0.7" right="0.7" top="0.75" bottom="0.75" header="0.3" footer="0.3"/>
  <pageSetup orientation="portrait" r:id="rId1"/>
  <webPublishItems count="1">
    <webPublishItem id="9318" divId="Copia de Amb en núm _ formato de libro - Act 05-09-2017 _vf_g_9318" sourceType="range" sourceRef="A1:K40" destinationFile="C:\Users\lizzeth.romero\Documents\Numeralia_2017\C10.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40"/>
  <sheetViews>
    <sheetView zoomScaleNormal="100" workbookViewId="0">
      <pane ySplit="3" topLeftCell="A4" activePane="bottomLeft" state="frozen"/>
      <selection pane="bottomLeft" sqref="A1:K1"/>
    </sheetView>
  </sheetViews>
  <sheetFormatPr baseColWidth="10" defaultColWidth="11.42578125" defaultRowHeight="15"/>
  <cols>
    <col min="1" max="1" width="20" style="254" customWidth="1"/>
    <col min="2" max="6" width="9.7109375" style="254" customWidth="1"/>
    <col min="7" max="7" width="9.7109375" style="301" customWidth="1"/>
    <col min="8" max="8" width="9.7109375" style="254" customWidth="1"/>
    <col min="9" max="10" width="9.7109375" style="614" customWidth="1"/>
    <col min="11" max="11" width="9.7109375" style="254" customWidth="1"/>
    <col min="12" max="203" width="11.42578125" style="254"/>
    <col min="204" max="204" width="16.140625" style="254" customWidth="1"/>
    <col min="205" max="227" width="7.7109375" style="254" customWidth="1"/>
    <col min="228" max="459" width="11.42578125" style="254"/>
    <col min="460" max="460" width="16.140625" style="254" customWidth="1"/>
    <col min="461" max="483" width="7.7109375" style="254" customWidth="1"/>
    <col min="484" max="715" width="11.42578125" style="254"/>
    <col min="716" max="716" width="16.140625" style="254" customWidth="1"/>
    <col min="717" max="739" width="7.7109375" style="254" customWidth="1"/>
    <col min="740" max="971" width="11.42578125" style="254"/>
    <col min="972" max="972" width="16.140625" style="254" customWidth="1"/>
    <col min="973" max="995" width="7.7109375" style="254" customWidth="1"/>
    <col min="996" max="1227" width="11.42578125" style="254"/>
    <col min="1228" max="1228" width="16.140625" style="254" customWidth="1"/>
    <col min="1229" max="1251" width="7.7109375" style="254" customWidth="1"/>
    <col min="1252" max="1483" width="11.42578125" style="254"/>
    <col min="1484" max="1484" width="16.140625" style="254" customWidth="1"/>
    <col min="1485" max="1507" width="7.7109375" style="254" customWidth="1"/>
    <col min="1508" max="1739" width="11.42578125" style="254"/>
    <col min="1740" max="1740" width="16.140625" style="254" customWidth="1"/>
    <col min="1741" max="1763" width="7.7109375" style="254" customWidth="1"/>
    <col min="1764" max="1995" width="11.42578125" style="254"/>
    <col min="1996" max="1996" width="16.140625" style="254" customWidth="1"/>
    <col min="1997" max="2019" width="7.7109375" style="254" customWidth="1"/>
    <col min="2020" max="2251" width="11.42578125" style="254"/>
    <col min="2252" max="2252" width="16.140625" style="254" customWidth="1"/>
    <col min="2253" max="2275" width="7.7109375" style="254" customWidth="1"/>
    <col min="2276" max="2507" width="11.42578125" style="254"/>
    <col min="2508" max="2508" width="16.140625" style="254" customWidth="1"/>
    <col min="2509" max="2531" width="7.7109375" style="254" customWidth="1"/>
    <col min="2532" max="2763" width="11.42578125" style="254"/>
    <col min="2764" max="2764" width="16.140625" style="254" customWidth="1"/>
    <col min="2765" max="2787" width="7.7109375" style="254" customWidth="1"/>
    <col min="2788" max="3019" width="11.42578125" style="254"/>
    <col min="3020" max="3020" width="16.140625" style="254" customWidth="1"/>
    <col min="3021" max="3043" width="7.7109375" style="254" customWidth="1"/>
    <col min="3044" max="3275" width="11.42578125" style="254"/>
    <col min="3276" max="3276" width="16.140625" style="254" customWidth="1"/>
    <col min="3277" max="3299" width="7.7109375" style="254" customWidth="1"/>
    <col min="3300" max="3531" width="11.42578125" style="254"/>
    <col min="3532" max="3532" width="16.140625" style="254" customWidth="1"/>
    <col min="3533" max="3555" width="7.7109375" style="254" customWidth="1"/>
    <col min="3556" max="3787" width="11.42578125" style="254"/>
    <col min="3788" max="3788" width="16.140625" style="254" customWidth="1"/>
    <col min="3789" max="3811" width="7.7109375" style="254" customWidth="1"/>
    <col min="3812" max="4043" width="11.42578125" style="254"/>
    <col min="4044" max="4044" width="16.140625" style="254" customWidth="1"/>
    <col min="4045" max="4067" width="7.7109375" style="254" customWidth="1"/>
    <col min="4068" max="4299" width="11.42578125" style="254"/>
    <col min="4300" max="4300" width="16.140625" style="254" customWidth="1"/>
    <col min="4301" max="4323" width="7.7109375" style="254" customWidth="1"/>
    <col min="4324" max="4555" width="11.42578125" style="254"/>
    <col min="4556" max="4556" width="16.140625" style="254" customWidth="1"/>
    <col min="4557" max="4579" width="7.7109375" style="254" customWidth="1"/>
    <col min="4580" max="4811" width="11.42578125" style="254"/>
    <col min="4812" max="4812" width="16.140625" style="254" customWidth="1"/>
    <col min="4813" max="4835" width="7.7109375" style="254" customWidth="1"/>
    <col min="4836" max="5067" width="11.42578125" style="254"/>
    <col min="5068" max="5068" width="16.140625" style="254" customWidth="1"/>
    <col min="5069" max="5091" width="7.7109375" style="254" customWidth="1"/>
    <col min="5092" max="5323" width="11.42578125" style="254"/>
    <col min="5324" max="5324" width="16.140625" style="254" customWidth="1"/>
    <col min="5325" max="5347" width="7.7109375" style="254" customWidth="1"/>
    <col min="5348" max="5579" width="11.42578125" style="254"/>
    <col min="5580" max="5580" width="16.140625" style="254" customWidth="1"/>
    <col min="5581" max="5603" width="7.7109375" style="254" customWidth="1"/>
    <col min="5604" max="5835" width="11.42578125" style="254"/>
    <col min="5836" max="5836" width="16.140625" style="254" customWidth="1"/>
    <col min="5837" max="5859" width="7.7109375" style="254" customWidth="1"/>
    <col min="5860" max="6091" width="11.42578125" style="254"/>
    <col min="6092" max="6092" width="16.140625" style="254" customWidth="1"/>
    <col min="6093" max="6115" width="7.7109375" style="254" customWidth="1"/>
    <col min="6116" max="6347" width="11.42578125" style="254"/>
    <col min="6348" max="6348" width="16.140625" style="254" customWidth="1"/>
    <col min="6349" max="6371" width="7.7109375" style="254" customWidth="1"/>
    <col min="6372" max="6603" width="11.42578125" style="254"/>
    <col min="6604" max="6604" width="16.140625" style="254" customWidth="1"/>
    <col min="6605" max="6627" width="7.7109375" style="254" customWidth="1"/>
    <col min="6628" max="6859" width="11.42578125" style="254"/>
    <col min="6860" max="6860" width="16.140625" style="254" customWidth="1"/>
    <col min="6861" max="6883" width="7.7109375" style="254" customWidth="1"/>
    <col min="6884" max="7115" width="11.42578125" style="254"/>
    <col min="7116" max="7116" width="16.140625" style="254" customWidth="1"/>
    <col min="7117" max="7139" width="7.7109375" style="254" customWidth="1"/>
    <col min="7140" max="7371" width="11.42578125" style="254"/>
    <col min="7372" max="7372" width="16.140625" style="254" customWidth="1"/>
    <col min="7373" max="7395" width="7.7109375" style="254" customWidth="1"/>
    <col min="7396" max="7627" width="11.42578125" style="254"/>
    <col min="7628" max="7628" width="16.140625" style="254" customWidth="1"/>
    <col min="7629" max="7651" width="7.7109375" style="254" customWidth="1"/>
    <col min="7652" max="7883" width="11.42578125" style="254"/>
    <col min="7884" max="7884" width="16.140625" style="254" customWidth="1"/>
    <col min="7885" max="7907" width="7.7109375" style="254" customWidth="1"/>
    <col min="7908" max="8139" width="11.42578125" style="254"/>
    <col min="8140" max="8140" width="16.140625" style="254" customWidth="1"/>
    <col min="8141" max="8163" width="7.7109375" style="254" customWidth="1"/>
    <col min="8164" max="8395" width="11.42578125" style="254"/>
    <col min="8396" max="8396" width="16.140625" style="254" customWidth="1"/>
    <col min="8397" max="8419" width="7.7109375" style="254" customWidth="1"/>
    <col min="8420" max="8651" width="11.42578125" style="254"/>
    <col min="8652" max="8652" width="16.140625" style="254" customWidth="1"/>
    <col min="8653" max="8675" width="7.7109375" style="254" customWidth="1"/>
    <col min="8676" max="8907" width="11.42578125" style="254"/>
    <col min="8908" max="8908" width="16.140625" style="254" customWidth="1"/>
    <col min="8909" max="8931" width="7.7109375" style="254" customWidth="1"/>
    <col min="8932" max="9163" width="11.42578125" style="254"/>
    <col min="9164" max="9164" width="16.140625" style="254" customWidth="1"/>
    <col min="9165" max="9187" width="7.7109375" style="254" customWidth="1"/>
    <col min="9188" max="9419" width="11.42578125" style="254"/>
    <col min="9420" max="9420" width="16.140625" style="254" customWidth="1"/>
    <col min="9421" max="9443" width="7.7109375" style="254" customWidth="1"/>
    <col min="9444" max="9675" width="11.42578125" style="254"/>
    <col min="9676" max="9676" width="16.140625" style="254" customWidth="1"/>
    <col min="9677" max="9699" width="7.7109375" style="254" customWidth="1"/>
    <col min="9700" max="9931" width="11.42578125" style="254"/>
    <col min="9932" max="9932" width="16.140625" style="254" customWidth="1"/>
    <col min="9933" max="9955" width="7.7109375" style="254" customWidth="1"/>
    <col min="9956" max="10187" width="11.42578125" style="254"/>
    <col min="10188" max="10188" width="16.140625" style="254" customWidth="1"/>
    <col min="10189" max="10211" width="7.7109375" style="254" customWidth="1"/>
    <col min="10212" max="10443" width="11.42578125" style="254"/>
    <col min="10444" max="10444" width="16.140625" style="254" customWidth="1"/>
    <col min="10445" max="10467" width="7.7109375" style="254" customWidth="1"/>
    <col min="10468" max="10699" width="11.42578125" style="254"/>
    <col min="10700" max="10700" width="16.140625" style="254" customWidth="1"/>
    <col min="10701" max="10723" width="7.7109375" style="254" customWidth="1"/>
    <col min="10724" max="10955" width="11.42578125" style="254"/>
    <col min="10956" max="10956" width="16.140625" style="254" customWidth="1"/>
    <col min="10957" max="10979" width="7.7109375" style="254" customWidth="1"/>
    <col min="10980" max="11211" width="11.42578125" style="254"/>
    <col min="11212" max="11212" width="16.140625" style="254" customWidth="1"/>
    <col min="11213" max="11235" width="7.7109375" style="254" customWidth="1"/>
    <col min="11236" max="11467" width="11.42578125" style="254"/>
    <col min="11468" max="11468" width="16.140625" style="254" customWidth="1"/>
    <col min="11469" max="11491" width="7.7109375" style="254" customWidth="1"/>
    <col min="11492" max="11723" width="11.42578125" style="254"/>
    <col min="11724" max="11724" width="16.140625" style="254" customWidth="1"/>
    <col min="11725" max="11747" width="7.7109375" style="254" customWidth="1"/>
    <col min="11748" max="11979" width="11.42578125" style="254"/>
    <col min="11980" max="11980" width="16.140625" style="254" customWidth="1"/>
    <col min="11981" max="12003" width="7.7109375" style="254" customWidth="1"/>
    <col min="12004" max="12235" width="11.42578125" style="254"/>
    <col min="12236" max="12236" width="16.140625" style="254" customWidth="1"/>
    <col min="12237" max="12259" width="7.7109375" style="254" customWidth="1"/>
    <col min="12260" max="12491" width="11.42578125" style="254"/>
    <col min="12492" max="12492" width="16.140625" style="254" customWidth="1"/>
    <col min="12493" max="12515" width="7.7109375" style="254" customWidth="1"/>
    <col min="12516" max="12747" width="11.42578125" style="254"/>
    <col min="12748" max="12748" width="16.140625" style="254" customWidth="1"/>
    <col min="12749" max="12771" width="7.7109375" style="254" customWidth="1"/>
    <col min="12772" max="13003" width="11.42578125" style="254"/>
    <col min="13004" max="13004" width="16.140625" style="254" customWidth="1"/>
    <col min="13005" max="13027" width="7.7109375" style="254" customWidth="1"/>
    <col min="13028" max="13259" width="11.42578125" style="254"/>
    <col min="13260" max="13260" width="16.140625" style="254" customWidth="1"/>
    <col min="13261" max="13283" width="7.7109375" style="254" customWidth="1"/>
    <col min="13284" max="13515" width="11.42578125" style="254"/>
    <col min="13516" max="13516" width="16.140625" style="254" customWidth="1"/>
    <col min="13517" max="13539" width="7.7109375" style="254" customWidth="1"/>
    <col min="13540" max="13771" width="11.42578125" style="254"/>
    <col min="13772" max="13772" width="16.140625" style="254" customWidth="1"/>
    <col min="13773" max="13795" width="7.7109375" style="254" customWidth="1"/>
    <col min="13796" max="14027" width="11.42578125" style="254"/>
    <col min="14028" max="14028" width="16.140625" style="254" customWidth="1"/>
    <col min="14029" max="14051" width="7.7109375" style="254" customWidth="1"/>
    <col min="14052" max="14283" width="11.42578125" style="254"/>
    <col min="14284" max="14284" width="16.140625" style="254" customWidth="1"/>
    <col min="14285" max="14307" width="7.7109375" style="254" customWidth="1"/>
    <col min="14308" max="14539" width="11.42578125" style="254"/>
    <col min="14540" max="14540" width="16.140625" style="254" customWidth="1"/>
    <col min="14541" max="14563" width="7.7109375" style="254" customWidth="1"/>
    <col min="14564" max="14795" width="11.42578125" style="254"/>
    <col min="14796" max="14796" width="16.140625" style="254" customWidth="1"/>
    <col min="14797" max="14819" width="7.7109375" style="254" customWidth="1"/>
    <col min="14820" max="15051" width="11.42578125" style="254"/>
    <col min="15052" max="15052" width="16.140625" style="254" customWidth="1"/>
    <col min="15053" max="15075" width="7.7109375" style="254" customWidth="1"/>
    <col min="15076" max="15307" width="11.42578125" style="254"/>
    <col min="15308" max="15308" width="16.140625" style="254" customWidth="1"/>
    <col min="15309" max="15331" width="7.7109375" style="254" customWidth="1"/>
    <col min="15332" max="15563" width="11.42578125" style="254"/>
    <col min="15564" max="15564" width="16.140625" style="254" customWidth="1"/>
    <col min="15565" max="15587" width="7.7109375" style="254" customWidth="1"/>
    <col min="15588" max="15819" width="11.42578125" style="254"/>
    <col min="15820" max="15820" width="16.140625" style="254" customWidth="1"/>
    <col min="15821" max="15843" width="7.7109375" style="254" customWidth="1"/>
    <col min="15844" max="16075" width="11.42578125" style="254"/>
    <col min="16076" max="16076" width="16.140625" style="254" customWidth="1"/>
    <col min="16077" max="16099" width="7.7109375" style="254" customWidth="1"/>
    <col min="16100" max="16384" width="11.42578125" style="254"/>
  </cols>
  <sheetData>
    <row r="1" spans="1:11" ht="17.25">
      <c r="A1" s="882" t="s">
        <v>60</v>
      </c>
      <c r="B1" s="882"/>
      <c r="C1" s="882"/>
      <c r="D1" s="882"/>
      <c r="E1" s="882"/>
      <c r="F1" s="882"/>
      <c r="G1" s="882"/>
      <c r="H1" s="882"/>
      <c r="I1" s="882"/>
      <c r="J1" s="882"/>
      <c r="K1" s="882"/>
    </row>
    <row r="2" spans="1:11" ht="15.75" thickBot="1">
      <c r="A2" s="100" t="s">
        <v>61</v>
      </c>
    </row>
    <row r="3" spans="1:11">
      <c r="A3" s="101" t="s">
        <v>2</v>
      </c>
      <c r="B3" s="102" t="s">
        <v>569</v>
      </c>
      <c r="C3" s="102">
        <v>2008</v>
      </c>
      <c r="D3" s="102">
        <v>2009</v>
      </c>
      <c r="E3" s="102">
        <v>2010</v>
      </c>
      <c r="F3" s="103">
        <v>2011</v>
      </c>
      <c r="G3" s="103">
        <v>2012</v>
      </c>
      <c r="H3" s="103">
        <v>2013</v>
      </c>
      <c r="I3" s="103">
        <v>2014</v>
      </c>
      <c r="J3" s="103">
        <v>2015</v>
      </c>
      <c r="K3" s="706">
        <v>2016</v>
      </c>
    </row>
    <row r="4" spans="1:11">
      <c r="A4" s="104" t="s">
        <v>3</v>
      </c>
      <c r="B4" s="105">
        <v>77</v>
      </c>
      <c r="C4" s="105">
        <v>52</v>
      </c>
      <c r="D4" s="105">
        <v>0</v>
      </c>
      <c r="E4" s="105">
        <v>0</v>
      </c>
      <c r="F4" s="106">
        <v>0</v>
      </c>
      <c r="G4" s="106">
        <v>0</v>
      </c>
      <c r="H4" s="106">
        <v>0.2</v>
      </c>
      <c r="I4" s="106">
        <v>0</v>
      </c>
      <c r="J4" s="106">
        <v>0</v>
      </c>
      <c r="K4" s="707">
        <v>0</v>
      </c>
    </row>
    <row r="5" spans="1:11">
      <c r="A5" s="611" t="s">
        <v>4</v>
      </c>
      <c r="B5" s="82">
        <v>1974.7</v>
      </c>
      <c r="C5" s="82">
        <v>3230</v>
      </c>
      <c r="D5" s="82">
        <v>3507</v>
      </c>
      <c r="E5" s="82">
        <v>5088</v>
      </c>
      <c r="F5" s="83">
        <v>6580</v>
      </c>
      <c r="G5" s="83">
        <v>6400</v>
      </c>
      <c r="H5" s="83">
        <v>5044</v>
      </c>
      <c r="I5" s="83">
        <v>7445</v>
      </c>
      <c r="J5" s="83">
        <v>6759</v>
      </c>
      <c r="K5" s="84">
        <v>4397</v>
      </c>
    </row>
    <row r="6" spans="1:11">
      <c r="A6" s="104" t="s">
        <v>5</v>
      </c>
      <c r="B6" s="105">
        <v>0</v>
      </c>
      <c r="C6" s="105">
        <v>25</v>
      </c>
      <c r="D6" s="105">
        <v>137</v>
      </c>
      <c r="E6" s="105">
        <v>0</v>
      </c>
      <c r="F6" s="106">
        <v>0</v>
      </c>
      <c r="G6" s="106">
        <v>0</v>
      </c>
      <c r="H6" s="106">
        <v>10</v>
      </c>
      <c r="I6" s="106">
        <v>51</v>
      </c>
      <c r="J6" s="106">
        <v>0</v>
      </c>
      <c r="K6" s="707">
        <v>54</v>
      </c>
    </row>
    <row r="7" spans="1:11">
      <c r="A7" s="611" t="s">
        <v>6</v>
      </c>
      <c r="B7" s="82">
        <v>278</v>
      </c>
      <c r="C7" s="82">
        <v>739</v>
      </c>
      <c r="D7" s="82">
        <v>187</v>
      </c>
      <c r="E7" s="82">
        <v>498</v>
      </c>
      <c r="F7" s="83">
        <v>444</v>
      </c>
      <c r="G7" s="83">
        <v>103</v>
      </c>
      <c r="H7" s="83">
        <v>16</v>
      </c>
      <c r="I7" s="83">
        <v>10</v>
      </c>
      <c r="J7" s="83">
        <v>16</v>
      </c>
      <c r="K7" s="84">
        <v>31</v>
      </c>
    </row>
    <row r="8" spans="1:11">
      <c r="A8" s="104" t="s">
        <v>7</v>
      </c>
      <c r="B8" s="105">
        <v>15189.56</v>
      </c>
      <c r="C8" s="105">
        <v>11276</v>
      </c>
      <c r="D8" s="105">
        <v>7550</v>
      </c>
      <c r="E8" s="105">
        <v>5686</v>
      </c>
      <c r="F8" s="106">
        <v>21950</v>
      </c>
      <c r="G8" s="106">
        <v>6173</v>
      </c>
      <c r="H8" s="106">
        <v>6298</v>
      </c>
      <c r="I8" s="106">
        <v>7006</v>
      </c>
      <c r="J8" s="106">
        <v>2937</v>
      </c>
      <c r="K8" s="707">
        <v>6018</v>
      </c>
    </row>
    <row r="9" spans="1:11">
      <c r="A9" s="611" t="s">
        <v>8</v>
      </c>
      <c r="B9" s="82">
        <v>529.45000000000005</v>
      </c>
      <c r="C9" s="82">
        <v>405</v>
      </c>
      <c r="D9" s="82">
        <v>616</v>
      </c>
      <c r="E9" s="82">
        <v>449</v>
      </c>
      <c r="F9" s="83">
        <v>341</v>
      </c>
      <c r="G9" s="83">
        <v>371</v>
      </c>
      <c r="H9" s="83">
        <v>337</v>
      </c>
      <c r="I9" s="83">
        <v>416</v>
      </c>
      <c r="J9" s="83">
        <v>377</v>
      </c>
      <c r="K9" s="84">
        <v>326</v>
      </c>
    </row>
    <row r="10" spans="1:11">
      <c r="A10" s="104" t="s">
        <v>9</v>
      </c>
      <c r="B10" s="105">
        <v>126.37</v>
      </c>
      <c r="C10" s="105">
        <v>111</v>
      </c>
      <c r="D10" s="105">
        <v>102</v>
      </c>
      <c r="E10" s="105">
        <v>153</v>
      </c>
      <c r="F10" s="106">
        <v>46</v>
      </c>
      <c r="G10" s="106">
        <v>192</v>
      </c>
      <c r="H10" s="106">
        <v>3056</v>
      </c>
      <c r="I10" s="106">
        <v>1096</v>
      </c>
      <c r="J10" s="106">
        <v>1712</v>
      </c>
      <c r="K10" s="707">
        <v>1945</v>
      </c>
    </row>
    <row r="11" spans="1:11">
      <c r="A11" s="611" t="s">
        <v>10</v>
      </c>
      <c r="B11" s="82">
        <v>6909</v>
      </c>
      <c r="C11" s="82">
        <v>7647</v>
      </c>
      <c r="D11" s="82">
        <v>10349</v>
      </c>
      <c r="E11" s="82">
        <v>9093</v>
      </c>
      <c r="F11" s="83">
        <v>5546</v>
      </c>
      <c r="G11" s="83">
        <v>9900</v>
      </c>
      <c r="H11" s="83">
        <v>11977</v>
      </c>
      <c r="I11" s="83">
        <v>11363</v>
      </c>
      <c r="J11" s="83">
        <v>327</v>
      </c>
      <c r="K11" s="84">
        <v>9639</v>
      </c>
    </row>
    <row r="12" spans="1:11">
      <c r="A12" s="711" t="s">
        <v>523</v>
      </c>
      <c r="B12" s="105">
        <v>10918</v>
      </c>
      <c r="C12" s="105">
        <v>132</v>
      </c>
      <c r="D12" s="105">
        <v>1082</v>
      </c>
      <c r="E12" s="105">
        <v>0</v>
      </c>
      <c r="F12" s="106">
        <v>0</v>
      </c>
      <c r="G12" s="106">
        <v>0</v>
      </c>
      <c r="H12" s="106">
        <v>0</v>
      </c>
      <c r="I12" s="106">
        <v>0</v>
      </c>
      <c r="J12" s="106">
        <v>0</v>
      </c>
      <c r="K12" s="707">
        <v>0</v>
      </c>
    </row>
    <row r="13" spans="1:11">
      <c r="A13" s="611" t="s">
        <v>12</v>
      </c>
      <c r="B13" s="82">
        <v>13361.33</v>
      </c>
      <c r="C13" s="82">
        <v>2364</v>
      </c>
      <c r="D13" s="82">
        <v>2417</v>
      </c>
      <c r="E13" s="82">
        <v>3678</v>
      </c>
      <c r="F13" s="83">
        <v>1712</v>
      </c>
      <c r="G13" s="83">
        <v>65</v>
      </c>
      <c r="H13" s="83">
        <v>3484</v>
      </c>
      <c r="I13" s="83">
        <v>2748</v>
      </c>
      <c r="J13" s="83">
        <v>5198</v>
      </c>
      <c r="K13" s="84">
        <v>2589</v>
      </c>
    </row>
    <row r="14" spans="1:11">
      <c r="A14" s="104" t="s">
        <v>13</v>
      </c>
      <c r="B14" s="105">
        <v>590.79999999999995</v>
      </c>
      <c r="C14" s="105">
        <v>516</v>
      </c>
      <c r="D14" s="105">
        <v>863</v>
      </c>
      <c r="E14" s="105">
        <v>618</v>
      </c>
      <c r="F14" s="106">
        <v>105</v>
      </c>
      <c r="G14" s="106">
        <v>296</v>
      </c>
      <c r="H14" s="106">
        <v>444</v>
      </c>
      <c r="I14" s="106">
        <v>284</v>
      </c>
      <c r="J14" s="106">
        <v>299</v>
      </c>
      <c r="K14" s="707">
        <v>252</v>
      </c>
    </row>
    <row r="15" spans="1:11">
      <c r="A15" s="611" t="s">
        <v>14</v>
      </c>
      <c r="B15" s="82">
        <v>524.94000000000005</v>
      </c>
      <c r="C15" s="82">
        <v>56</v>
      </c>
      <c r="D15" s="82">
        <v>4707</v>
      </c>
      <c r="E15" s="82">
        <v>1347</v>
      </c>
      <c r="F15" s="83">
        <v>8198</v>
      </c>
      <c r="G15" s="83">
        <v>3930</v>
      </c>
      <c r="H15" s="83">
        <v>4465</v>
      </c>
      <c r="I15" s="83">
        <v>2835</v>
      </c>
      <c r="J15" s="83">
        <v>2254</v>
      </c>
      <c r="K15" s="84">
        <v>3115</v>
      </c>
    </row>
    <row r="16" spans="1:11">
      <c r="A16" s="104" t="s">
        <v>15</v>
      </c>
      <c r="B16" s="105">
        <v>530.29999999999995</v>
      </c>
      <c r="C16" s="105">
        <v>409</v>
      </c>
      <c r="D16" s="105">
        <v>471</v>
      </c>
      <c r="E16" s="105">
        <v>445</v>
      </c>
      <c r="F16" s="106">
        <v>1163</v>
      </c>
      <c r="G16" s="106">
        <v>1072</v>
      </c>
      <c r="H16" s="106">
        <v>1060</v>
      </c>
      <c r="I16" s="106">
        <v>768</v>
      </c>
      <c r="J16" s="106">
        <v>97</v>
      </c>
      <c r="K16" s="707">
        <v>459</v>
      </c>
    </row>
    <row r="17" spans="1:11">
      <c r="A17" s="611" t="s">
        <v>16</v>
      </c>
      <c r="B17" s="82">
        <v>1837.03</v>
      </c>
      <c r="C17" s="82">
        <v>4632</v>
      </c>
      <c r="D17" s="82">
        <v>9746</v>
      </c>
      <c r="E17" s="82">
        <v>13304</v>
      </c>
      <c r="F17" s="83">
        <v>3167</v>
      </c>
      <c r="G17" s="83">
        <v>42946</v>
      </c>
      <c r="H17" s="83">
        <v>2863</v>
      </c>
      <c r="I17" s="83">
        <v>2199</v>
      </c>
      <c r="J17" s="83">
        <v>3639</v>
      </c>
      <c r="K17" s="84">
        <v>2084</v>
      </c>
    </row>
    <row r="18" spans="1:11">
      <c r="A18" s="104" t="s">
        <v>17</v>
      </c>
      <c r="B18" s="105">
        <v>277610</v>
      </c>
      <c r="C18" s="105">
        <v>38936</v>
      </c>
      <c r="D18" s="105">
        <v>73247</v>
      </c>
      <c r="E18" s="105">
        <v>59893</v>
      </c>
      <c r="F18" s="106">
        <v>20826</v>
      </c>
      <c r="G18" s="106">
        <v>27766</v>
      </c>
      <c r="H18" s="106">
        <v>16074</v>
      </c>
      <c r="I18" s="106">
        <v>53188</v>
      </c>
      <c r="J18" s="106">
        <v>101924</v>
      </c>
      <c r="K18" s="707">
        <v>43998</v>
      </c>
    </row>
    <row r="19" spans="1:11">
      <c r="A19" s="611" t="s">
        <v>18</v>
      </c>
      <c r="B19" s="82">
        <v>16420.57</v>
      </c>
      <c r="C19" s="82">
        <v>17312</v>
      </c>
      <c r="D19" s="82">
        <v>18549</v>
      </c>
      <c r="E19" s="82">
        <v>11640</v>
      </c>
      <c r="F19" s="83">
        <v>15477</v>
      </c>
      <c r="G19" s="83">
        <v>15684</v>
      </c>
      <c r="H19" s="83">
        <v>16099</v>
      </c>
      <c r="I19" s="83">
        <v>18254</v>
      </c>
      <c r="J19" s="83">
        <v>22432</v>
      </c>
      <c r="K19" s="84">
        <v>30891</v>
      </c>
    </row>
    <row r="20" spans="1:11">
      <c r="A20" s="104" t="s">
        <v>19</v>
      </c>
      <c r="B20" s="105">
        <v>26140.95</v>
      </c>
      <c r="C20" s="105">
        <v>19168</v>
      </c>
      <c r="D20" s="105">
        <v>30910</v>
      </c>
      <c r="E20" s="105">
        <v>41504</v>
      </c>
      <c r="F20" s="106">
        <v>34269</v>
      </c>
      <c r="G20" s="106">
        <v>15382</v>
      </c>
      <c r="H20" s="106">
        <v>29428</v>
      </c>
      <c r="I20" s="106">
        <v>23603</v>
      </c>
      <c r="J20" s="106">
        <v>44805</v>
      </c>
      <c r="K20" s="707">
        <v>36946</v>
      </c>
    </row>
    <row r="21" spans="1:11">
      <c r="A21" s="611" t="s">
        <v>20</v>
      </c>
      <c r="B21" s="82">
        <v>425.19</v>
      </c>
      <c r="C21" s="82">
        <v>480</v>
      </c>
      <c r="D21" s="82">
        <v>0</v>
      </c>
      <c r="E21" s="82">
        <v>0</v>
      </c>
      <c r="F21" s="83">
        <v>0</v>
      </c>
      <c r="G21" s="83">
        <v>25</v>
      </c>
      <c r="H21" s="83">
        <v>7</v>
      </c>
      <c r="I21" s="83">
        <v>28</v>
      </c>
      <c r="J21" s="83">
        <v>25</v>
      </c>
      <c r="K21" s="84">
        <v>0</v>
      </c>
    </row>
    <row r="22" spans="1:11">
      <c r="A22" s="104" t="s">
        <v>21</v>
      </c>
      <c r="B22" s="105">
        <v>4433</v>
      </c>
      <c r="C22" s="105">
        <v>887</v>
      </c>
      <c r="D22" s="105">
        <v>1890</v>
      </c>
      <c r="E22" s="105">
        <v>881</v>
      </c>
      <c r="F22" s="106">
        <v>349</v>
      </c>
      <c r="G22" s="106">
        <v>1518</v>
      </c>
      <c r="H22" s="106">
        <v>815</v>
      </c>
      <c r="I22" s="106">
        <v>203</v>
      </c>
      <c r="J22" s="106">
        <v>1610</v>
      </c>
      <c r="K22" s="707">
        <v>571</v>
      </c>
    </row>
    <row r="23" spans="1:11">
      <c r="A23" s="611" t="s">
        <v>22</v>
      </c>
      <c r="B23" s="82">
        <v>240.05</v>
      </c>
      <c r="C23" s="82">
        <v>425</v>
      </c>
      <c r="D23" s="82">
        <v>401</v>
      </c>
      <c r="E23" s="82">
        <v>377</v>
      </c>
      <c r="F23" s="83">
        <v>917</v>
      </c>
      <c r="G23" s="83">
        <v>530</v>
      </c>
      <c r="H23" s="83">
        <v>352</v>
      </c>
      <c r="I23" s="83">
        <v>507</v>
      </c>
      <c r="J23" s="83">
        <v>660</v>
      </c>
      <c r="K23" s="84">
        <v>666</v>
      </c>
    </row>
    <row r="24" spans="1:11">
      <c r="A24" s="104" t="s">
        <v>23</v>
      </c>
      <c r="B24" s="105">
        <v>631.41999999999996</v>
      </c>
      <c r="C24" s="105">
        <v>551</v>
      </c>
      <c r="D24" s="105">
        <v>233</v>
      </c>
      <c r="E24" s="105">
        <v>1650</v>
      </c>
      <c r="F24" s="106">
        <v>737</v>
      </c>
      <c r="G24" s="106">
        <v>1434</v>
      </c>
      <c r="H24" s="106">
        <v>453</v>
      </c>
      <c r="I24" s="106">
        <v>536</v>
      </c>
      <c r="J24" s="106">
        <v>752</v>
      </c>
      <c r="K24" s="707">
        <v>547</v>
      </c>
    </row>
    <row r="25" spans="1:11">
      <c r="A25" s="611" t="s">
        <v>24</v>
      </c>
      <c r="B25" s="82">
        <v>112.64</v>
      </c>
      <c r="C25" s="82">
        <v>26</v>
      </c>
      <c r="D25" s="82">
        <v>0</v>
      </c>
      <c r="E25" s="82">
        <v>67</v>
      </c>
      <c r="F25" s="83">
        <v>0</v>
      </c>
      <c r="G25" s="83">
        <v>540</v>
      </c>
      <c r="H25" s="83">
        <v>87</v>
      </c>
      <c r="I25" s="83">
        <v>34</v>
      </c>
      <c r="J25" s="83">
        <v>219</v>
      </c>
      <c r="K25" s="84">
        <v>200</v>
      </c>
    </row>
    <row r="26" spans="1:11">
      <c r="A26" s="104" t="s">
        <v>25</v>
      </c>
      <c r="B26" s="105">
        <v>17</v>
      </c>
      <c r="C26" s="105">
        <v>16</v>
      </c>
      <c r="D26" s="105">
        <v>21</v>
      </c>
      <c r="E26" s="105">
        <v>20</v>
      </c>
      <c r="F26" s="106">
        <v>21</v>
      </c>
      <c r="G26" s="106">
        <v>26</v>
      </c>
      <c r="H26" s="106">
        <v>32</v>
      </c>
      <c r="I26" s="106">
        <v>24</v>
      </c>
      <c r="J26" s="106">
        <v>34</v>
      </c>
      <c r="K26" s="707">
        <v>31</v>
      </c>
    </row>
    <row r="27" spans="1:11">
      <c r="A27" s="611" t="s">
        <v>26</v>
      </c>
      <c r="B27" s="82">
        <v>2561.9499999999998</v>
      </c>
      <c r="C27" s="82">
        <v>1055</v>
      </c>
      <c r="D27" s="82">
        <v>2183</v>
      </c>
      <c r="E27" s="82">
        <v>1200</v>
      </c>
      <c r="F27" s="83">
        <v>2016</v>
      </c>
      <c r="G27" s="83">
        <v>1697</v>
      </c>
      <c r="H27" s="83">
        <v>1575</v>
      </c>
      <c r="I27" s="83">
        <v>2750</v>
      </c>
      <c r="J27" s="83">
        <v>2698</v>
      </c>
      <c r="K27" s="84">
        <v>1530</v>
      </c>
    </row>
    <row r="28" spans="1:11">
      <c r="A28" s="104" t="s">
        <v>27</v>
      </c>
      <c r="B28" s="105">
        <v>0</v>
      </c>
      <c r="C28" s="105">
        <v>0</v>
      </c>
      <c r="D28" s="105">
        <v>0</v>
      </c>
      <c r="E28" s="105">
        <v>0</v>
      </c>
      <c r="F28" s="106">
        <v>0</v>
      </c>
      <c r="G28" s="106">
        <v>0</v>
      </c>
      <c r="H28" s="106">
        <v>0</v>
      </c>
      <c r="I28" s="106">
        <v>0</v>
      </c>
      <c r="J28" s="106">
        <v>0</v>
      </c>
      <c r="K28" s="707">
        <v>0</v>
      </c>
    </row>
    <row r="29" spans="1:11">
      <c r="A29" s="611" t="s">
        <v>28</v>
      </c>
      <c r="B29" s="82">
        <v>202389</v>
      </c>
      <c r="C29" s="82">
        <v>3232</v>
      </c>
      <c r="D29" s="82">
        <v>47819</v>
      </c>
      <c r="E29" s="82">
        <v>30510</v>
      </c>
      <c r="F29" s="83">
        <v>80056</v>
      </c>
      <c r="G29" s="83">
        <v>36857</v>
      </c>
      <c r="H29" s="83">
        <v>3</v>
      </c>
      <c r="I29" s="83">
        <v>18</v>
      </c>
      <c r="J29" s="83">
        <v>16</v>
      </c>
      <c r="K29" s="84">
        <v>0</v>
      </c>
    </row>
    <row r="30" spans="1:11">
      <c r="A30" s="104" t="s">
        <v>29</v>
      </c>
      <c r="B30" s="105">
        <v>498</v>
      </c>
      <c r="C30" s="105">
        <v>748</v>
      </c>
      <c r="D30" s="105">
        <v>400</v>
      </c>
      <c r="E30" s="105">
        <v>332</v>
      </c>
      <c r="F30" s="106">
        <v>462</v>
      </c>
      <c r="G30" s="106">
        <v>370</v>
      </c>
      <c r="H30" s="106">
        <v>206</v>
      </c>
      <c r="I30" s="106">
        <v>126</v>
      </c>
      <c r="J30" s="106">
        <v>0</v>
      </c>
      <c r="K30" s="707">
        <v>0</v>
      </c>
    </row>
    <row r="31" spans="1:11">
      <c r="A31" s="611" t="s">
        <v>30</v>
      </c>
      <c r="B31" s="82">
        <v>4989.3</v>
      </c>
      <c r="C31" s="82">
        <v>7394</v>
      </c>
      <c r="D31" s="82">
        <v>6637</v>
      </c>
      <c r="E31" s="82">
        <v>4325</v>
      </c>
      <c r="F31" s="83">
        <v>7889</v>
      </c>
      <c r="G31" s="83">
        <v>7750</v>
      </c>
      <c r="H31" s="83">
        <v>10497</v>
      </c>
      <c r="I31" s="83">
        <v>11445</v>
      </c>
      <c r="J31" s="83">
        <v>9608</v>
      </c>
      <c r="K31" s="84">
        <v>11963</v>
      </c>
    </row>
    <row r="32" spans="1:11" ht="15" customHeight="1">
      <c r="A32" s="104" t="s">
        <v>31</v>
      </c>
      <c r="B32" s="105">
        <v>250.07</v>
      </c>
      <c r="C32" s="105">
        <v>891</v>
      </c>
      <c r="D32" s="105">
        <v>561</v>
      </c>
      <c r="E32" s="105">
        <v>961</v>
      </c>
      <c r="F32" s="106">
        <v>1312</v>
      </c>
      <c r="G32" s="106">
        <v>1516</v>
      </c>
      <c r="H32" s="106">
        <v>1962</v>
      </c>
      <c r="I32" s="106">
        <v>1806</v>
      </c>
      <c r="J32" s="106">
        <v>1064</v>
      </c>
      <c r="K32" s="707">
        <v>1747</v>
      </c>
    </row>
    <row r="33" spans="1:11">
      <c r="A33" s="611" t="s">
        <v>32</v>
      </c>
      <c r="B33" s="82">
        <v>32</v>
      </c>
      <c r="C33" s="82">
        <v>2</v>
      </c>
      <c r="D33" s="82">
        <v>2046</v>
      </c>
      <c r="E33" s="82">
        <v>521</v>
      </c>
      <c r="F33" s="83">
        <v>2758</v>
      </c>
      <c r="G33" s="83">
        <v>1922</v>
      </c>
      <c r="H33" s="83">
        <v>2420</v>
      </c>
      <c r="I33" s="83">
        <v>20875</v>
      </c>
      <c r="J33" s="83">
        <v>33017</v>
      </c>
      <c r="K33" s="84">
        <v>38121</v>
      </c>
    </row>
    <row r="34" spans="1:11">
      <c r="A34" s="104" t="s">
        <v>33</v>
      </c>
      <c r="B34" s="105">
        <v>0</v>
      </c>
      <c r="C34" s="105">
        <v>3</v>
      </c>
      <c r="D34" s="105">
        <v>0</v>
      </c>
      <c r="E34" s="105">
        <v>0</v>
      </c>
      <c r="F34" s="106">
        <v>17</v>
      </c>
      <c r="G34" s="106">
        <v>18</v>
      </c>
      <c r="H34" s="106">
        <v>0</v>
      </c>
      <c r="I34" s="106">
        <v>25</v>
      </c>
      <c r="J34" s="106">
        <v>38</v>
      </c>
      <c r="K34" s="707">
        <v>13</v>
      </c>
    </row>
    <row r="35" spans="1:11">
      <c r="A35" s="611" t="s">
        <v>34</v>
      </c>
      <c r="B35" s="82">
        <v>4677.0600000000004</v>
      </c>
      <c r="C35" s="82">
        <v>1518</v>
      </c>
      <c r="D35" s="82">
        <v>315</v>
      </c>
      <c r="E35" s="82">
        <v>4077</v>
      </c>
      <c r="F35" s="83">
        <v>3670</v>
      </c>
      <c r="G35" s="83">
        <v>1534</v>
      </c>
      <c r="H35" s="83">
        <v>1414</v>
      </c>
      <c r="I35" s="83">
        <v>1747</v>
      </c>
      <c r="J35" s="83">
        <v>5066</v>
      </c>
      <c r="K35" s="84">
        <v>4239</v>
      </c>
    </row>
    <row r="36" spans="1:11" ht="15.75" thickBot="1">
      <c r="A36" s="107" t="s">
        <v>35</v>
      </c>
      <c r="B36" s="108">
        <v>594274.68000000005</v>
      </c>
      <c r="C36" s="108">
        <v>124237</v>
      </c>
      <c r="D36" s="109">
        <v>226947</v>
      </c>
      <c r="E36" s="109">
        <v>198317</v>
      </c>
      <c r="F36" s="110">
        <v>220030</v>
      </c>
      <c r="G36" s="110">
        <v>186018</v>
      </c>
      <c r="H36" s="110">
        <v>120475</v>
      </c>
      <c r="I36" s="110">
        <v>171391</v>
      </c>
      <c r="J36" s="110">
        <v>247581</v>
      </c>
      <c r="K36" s="708">
        <v>202370</v>
      </c>
    </row>
    <row r="37" spans="1:11" ht="27.75" customHeight="1">
      <c r="A37" s="906" t="s">
        <v>777</v>
      </c>
      <c r="B37" s="906"/>
      <c r="C37" s="906"/>
      <c r="D37" s="906"/>
      <c r="E37" s="906"/>
      <c r="F37" s="906"/>
      <c r="G37" s="906"/>
      <c r="H37" s="906"/>
      <c r="I37" s="906"/>
      <c r="J37" s="906"/>
      <c r="K37" s="906"/>
    </row>
    <row r="38" spans="1:11" ht="12" customHeight="1">
      <c r="A38" s="709" t="s">
        <v>36</v>
      </c>
      <c r="B38" s="710"/>
      <c r="C38" s="710"/>
      <c r="D38" s="710"/>
      <c r="E38" s="710"/>
      <c r="F38" s="710"/>
      <c r="G38" s="710"/>
      <c r="H38" s="710"/>
      <c r="I38" s="710"/>
      <c r="J38" s="710"/>
      <c r="K38" s="704"/>
    </row>
    <row r="39" spans="1:11" ht="24" customHeight="1">
      <c r="A39" s="905" t="s">
        <v>733</v>
      </c>
      <c r="B39" s="905"/>
      <c r="C39" s="905"/>
      <c r="D39" s="905"/>
      <c r="E39" s="905"/>
      <c r="F39" s="905"/>
      <c r="G39" s="905"/>
      <c r="H39" s="905"/>
      <c r="I39" s="905"/>
      <c r="J39" s="905"/>
      <c r="K39" s="905"/>
    </row>
    <row r="40" spans="1:11" ht="45" customHeight="1">
      <c r="A40" s="887" t="s">
        <v>698</v>
      </c>
      <c r="B40" s="887"/>
      <c r="C40" s="887"/>
      <c r="D40" s="887"/>
      <c r="E40" s="887"/>
      <c r="F40" s="887"/>
      <c r="G40" s="887"/>
      <c r="H40" s="887"/>
      <c r="I40" s="562"/>
      <c r="J40" s="659"/>
    </row>
  </sheetData>
  <mergeCells count="4">
    <mergeCell ref="A40:H40"/>
    <mergeCell ref="A39:K39"/>
    <mergeCell ref="A37:K37"/>
    <mergeCell ref="A1:K1"/>
  </mergeCells>
  <pageMargins left="0.7" right="0.7" top="0.75" bottom="0.75" header="0.3" footer="0.3"/>
  <pageSetup orientation="portrait" r:id="rId1"/>
  <webPublishItems count="1">
    <webPublishItem id="13579" divId="Copia de Amb en núm _ formato de libro - Act 05-09-2017 _vf_g_13579" sourceType="range" sourceRef="A1:K40" destinationFile="C:\Users\lizzeth.romero\Documents\Numeralia_2017\C11.htm"/>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42"/>
  <sheetViews>
    <sheetView zoomScaleNormal="100" workbookViewId="0">
      <pane ySplit="3" topLeftCell="A4" activePane="bottomLeft" state="frozen"/>
      <selection pane="bottomLeft" sqref="A1:K1"/>
    </sheetView>
  </sheetViews>
  <sheetFormatPr baseColWidth="10" defaultRowHeight="15"/>
  <cols>
    <col min="1" max="1" width="14.7109375" customWidth="1"/>
    <col min="2" max="7" width="7.7109375" customWidth="1"/>
    <col min="8" max="8" width="7.7109375" style="302" customWidth="1"/>
    <col min="9" max="9" width="7.7109375" style="317" customWidth="1"/>
    <col min="10" max="10" width="7.7109375" style="614" customWidth="1"/>
    <col min="11" max="11" width="7.7109375" customWidth="1"/>
    <col min="219" max="219" width="14.7109375" customWidth="1"/>
    <col min="220" max="241" width="7.7109375" customWidth="1"/>
    <col min="475" max="475" width="14.7109375" customWidth="1"/>
    <col min="476" max="497" width="7.7109375" customWidth="1"/>
    <col min="731" max="731" width="14.7109375" customWidth="1"/>
    <col min="732" max="753" width="7.7109375" customWidth="1"/>
    <col min="987" max="987" width="14.7109375" customWidth="1"/>
    <col min="988" max="1009" width="7.7109375" customWidth="1"/>
    <col min="1243" max="1243" width="14.7109375" customWidth="1"/>
    <col min="1244" max="1265" width="7.7109375" customWidth="1"/>
    <col min="1499" max="1499" width="14.7109375" customWidth="1"/>
    <col min="1500" max="1521" width="7.7109375" customWidth="1"/>
    <col min="1755" max="1755" width="14.7109375" customWidth="1"/>
    <col min="1756" max="1777" width="7.7109375" customWidth="1"/>
    <col min="2011" max="2011" width="14.7109375" customWidth="1"/>
    <col min="2012" max="2033" width="7.7109375" customWidth="1"/>
    <col min="2267" max="2267" width="14.7109375" customWidth="1"/>
    <col min="2268" max="2289" width="7.7109375" customWidth="1"/>
    <col min="2523" max="2523" width="14.7109375" customWidth="1"/>
    <col min="2524" max="2545" width="7.7109375" customWidth="1"/>
    <col min="2779" max="2779" width="14.7109375" customWidth="1"/>
    <col min="2780" max="2801" width="7.7109375" customWidth="1"/>
    <col min="3035" max="3035" width="14.7109375" customWidth="1"/>
    <col min="3036" max="3057" width="7.7109375" customWidth="1"/>
    <col min="3291" max="3291" width="14.7109375" customWidth="1"/>
    <col min="3292" max="3313" width="7.7109375" customWidth="1"/>
    <col min="3547" max="3547" width="14.7109375" customWidth="1"/>
    <col min="3548" max="3569" width="7.7109375" customWidth="1"/>
    <col min="3803" max="3803" width="14.7109375" customWidth="1"/>
    <col min="3804" max="3825" width="7.7109375" customWidth="1"/>
    <col min="4059" max="4059" width="14.7109375" customWidth="1"/>
    <col min="4060" max="4081" width="7.7109375" customWidth="1"/>
    <col min="4315" max="4315" width="14.7109375" customWidth="1"/>
    <col min="4316" max="4337" width="7.7109375" customWidth="1"/>
    <col min="4571" max="4571" width="14.7109375" customWidth="1"/>
    <col min="4572" max="4593" width="7.7109375" customWidth="1"/>
    <col min="4827" max="4827" width="14.7109375" customWidth="1"/>
    <col min="4828" max="4849" width="7.7109375" customWidth="1"/>
    <col min="5083" max="5083" width="14.7109375" customWidth="1"/>
    <col min="5084" max="5105" width="7.7109375" customWidth="1"/>
    <col min="5339" max="5339" width="14.7109375" customWidth="1"/>
    <col min="5340" max="5361" width="7.7109375" customWidth="1"/>
    <col min="5595" max="5595" width="14.7109375" customWidth="1"/>
    <col min="5596" max="5617" width="7.7109375" customWidth="1"/>
    <col min="5851" max="5851" width="14.7109375" customWidth="1"/>
    <col min="5852" max="5873" width="7.7109375" customWidth="1"/>
    <col min="6107" max="6107" width="14.7109375" customWidth="1"/>
    <col min="6108" max="6129" width="7.7109375" customWidth="1"/>
    <col min="6363" max="6363" width="14.7109375" customWidth="1"/>
    <col min="6364" max="6385" width="7.7109375" customWidth="1"/>
    <col min="6619" max="6619" width="14.7109375" customWidth="1"/>
    <col min="6620" max="6641" width="7.7109375" customWidth="1"/>
    <col min="6875" max="6875" width="14.7109375" customWidth="1"/>
    <col min="6876" max="6897" width="7.7109375" customWidth="1"/>
    <col min="7131" max="7131" width="14.7109375" customWidth="1"/>
    <col min="7132" max="7153" width="7.7109375" customWidth="1"/>
    <col min="7387" max="7387" width="14.7109375" customWidth="1"/>
    <col min="7388" max="7409" width="7.7109375" customWidth="1"/>
    <col min="7643" max="7643" width="14.7109375" customWidth="1"/>
    <col min="7644" max="7665" width="7.7109375" customWidth="1"/>
    <col min="7899" max="7899" width="14.7109375" customWidth="1"/>
    <col min="7900" max="7921" width="7.7109375" customWidth="1"/>
    <col min="8155" max="8155" width="14.7109375" customWidth="1"/>
    <col min="8156" max="8177" width="7.7109375" customWidth="1"/>
    <col min="8411" max="8411" width="14.7109375" customWidth="1"/>
    <col min="8412" max="8433" width="7.7109375" customWidth="1"/>
    <col min="8667" max="8667" width="14.7109375" customWidth="1"/>
    <col min="8668" max="8689" width="7.7109375" customWidth="1"/>
    <col min="8923" max="8923" width="14.7109375" customWidth="1"/>
    <col min="8924" max="8945" width="7.7109375" customWidth="1"/>
    <col min="9179" max="9179" width="14.7109375" customWidth="1"/>
    <col min="9180" max="9201" width="7.7109375" customWidth="1"/>
    <col min="9435" max="9435" width="14.7109375" customWidth="1"/>
    <col min="9436" max="9457" width="7.7109375" customWidth="1"/>
    <col min="9691" max="9691" width="14.7109375" customWidth="1"/>
    <col min="9692" max="9713" width="7.7109375" customWidth="1"/>
    <col min="9947" max="9947" width="14.7109375" customWidth="1"/>
    <col min="9948" max="9969" width="7.7109375" customWidth="1"/>
    <col min="10203" max="10203" width="14.7109375" customWidth="1"/>
    <col min="10204" max="10225" width="7.7109375" customWidth="1"/>
    <col min="10459" max="10459" width="14.7109375" customWidth="1"/>
    <col min="10460" max="10481" width="7.7109375" customWidth="1"/>
    <col min="10715" max="10715" width="14.7109375" customWidth="1"/>
    <col min="10716" max="10737" width="7.7109375" customWidth="1"/>
    <col min="10971" max="10971" width="14.7109375" customWidth="1"/>
    <col min="10972" max="10993" width="7.7109375" customWidth="1"/>
    <col min="11227" max="11227" width="14.7109375" customWidth="1"/>
    <col min="11228" max="11249" width="7.7109375" customWidth="1"/>
    <col min="11483" max="11483" width="14.7109375" customWidth="1"/>
    <col min="11484" max="11505" width="7.7109375" customWidth="1"/>
    <col min="11739" max="11739" width="14.7109375" customWidth="1"/>
    <col min="11740" max="11761" width="7.7109375" customWidth="1"/>
    <col min="11995" max="11995" width="14.7109375" customWidth="1"/>
    <col min="11996" max="12017" width="7.7109375" customWidth="1"/>
    <col min="12251" max="12251" width="14.7109375" customWidth="1"/>
    <col min="12252" max="12273" width="7.7109375" customWidth="1"/>
    <col min="12507" max="12507" width="14.7109375" customWidth="1"/>
    <col min="12508" max="12529" width="7.7109375" customWidth="1"/>
    <col min="12763" max="12763" width="14.7109375" customWidth="1"/>
    <col min="12764" max="12785" width="7.7109375" customWidth="1"/>
    <col min="13019" max="13019" width="14.7109375" customWidth="1"/>
    <col min="13020" max="13041" width="7.7109375" customWidth="1"/>
    <col min="13275" max="13275" width="14.7109375" customWidth="1"/>
    <col min="13276" max="13297" width="7.7109375" customWidth="1"/>
    <col min="13531" max="13531" width="14.7109375" customWidth="1"/>
    <col min="13532" max="13553" width="7.7109375" customWidth="1"/>
    <col min="13787" max="13787" width="14.7109375" customWidth="1"/>
    <col min="13788" max="13809" width="7.7109375" customWidth="1"/>
    <col min="14043" max="14043" width="14.7109375" customWidth="1"/>
    <col min="14044" max="14065" width="7.7109375" customWidth="1"/>
    <col min="14299" max="14299" width="14.7109375" customWidth="1"/>
    <col min="14300" max="14321" width="7.7109375" customWidth="1"/>
    <col min="14555" max="14555" width="14.7109375" customWidth="1"/>
    <col min="14556" max="14577" width="7.7109375" customWidth="1"/>
    <col min="14811" max="14811" width="14.7109375" customWidth="1"/>
    <col min="14812" max="14833" width="7.7109375" customWidth="1"/>
    <col min="15067" max="15067" width="14.7109375" customWidth="1"/>
    <col min="15068" max="15089" width="7.7109375" customWidth="1"/>
    <col min="15323" max="15323" width="14.7109375" customWidth="1"/>
    <col min="15324" max="15345" width="7.7109375" customWidth="1"/>
    <col min="15579" max="15579" width="14.7109375" customWidth="1"/>
    <col min="15580" max="15601" width="7.7109375" customWidth="1"/>
    <col min="15835" max="15835" width="14.7109375" customWidth="1"/>
    <col min="15836" max="15857" width="7.7109375" customWidth="1"/>
    <col min="16091" max="16091" width="14.7109375" customWidth="1"/>
    <col min="16092" max="16113" width="7.7109375" customWidth="1"/>
  </cols>
  <sheetData>
    <row r="1" spans="1:11" ht="17.25">
      <c r="A1" s="882" t="s">
        <v>62</v>
      </c>
      <c r="B1" s="882"/>
      <c r="C1" s="882"/>
      <c r="D1" s="882"/>
      <c r="E1" s="882"/>
      <c r="F1" s="882"/>
      <c r="G1" s="882"/>
      <c r="H1" s="882"/>
      <c r="I1" s="882"/>
      <c r="J1" s="882"/>
      <c r="K1" s="882"/>
    </row>
    <row r="2" spans="1:11" ht="5.0999999999999996" customHeight="1" thickBot="1"/>
    <row r="3" spans="1:11" ht="15" customHeight="1">
      <c r="A3" s="692" t="s">
        <v>2</v>
      </c>
      <c r="B3" s="3" t="s">
        <v>569</v>
      </c>
      <c r="C3" s="3">
        <v>2008</v>
      </c>
      <c r="D3" s="3">
        <v>2009</v>
      </c>
      <c r="E3" s="3">
        <v>2010</v>
      </c>
      <c r="F3" s="3">
        <v>2011</v>
      </c>
      <c r="G3" s="3">
        <v>2012</v>
      </c>
      <c r="H3" s="3">
        <v>2013</v>
      </c>
      <c r="I3" s="3">
        <v>2014</v>
      </c>
      <c r="J3" s="111">
        <v>2015</v>
      </c>
      <c r="K3" s="112">
        <v>2016</v>
      </c>
    </row>
    <row r="4" spans="1:11">
      <c r="A4" s="5" t="s">
        <v>3</v>
      </c>
      <c r="B4" s="6">
        <v>14</v>
      </c>
      <c r="C4" s="6">
        <v>22</v>
      </c>
      <c r="D4" s="6">
        <v>14</v>
      </c>
      <c r="E4" s="6">
        <v>8</v>
      </c>
      <c r="F4" s="6">
        <v>18</v>
      </c>
      <c r="G4" s="6">
        <v>14</v>
      </c>
      <c r="H4" s="6">
        <v>42</v>
      </c>
      <c r="I4" s="6">
        <v>33</v>
      </c>
      <c r="J4" s="91">
        <v>28</v>
      </c>
      <c r="K4" s="96">
        <v>104</v>
      </c>
    </row>
    <row r="5" spans="1:11">
      <c r="A5" s="7" t="s">
        <v>4</v>
      </c>
      <c r="B5" s="8">
        <v>137</v>
      </c>
      <c r="C5" s="8">
        <v>242</v>
      </c>
      <c r="D5" s="8">
        <v>274</v>
      </c>
      <c r="E5" s="8">
        <v>237</v>
      </c>
      <c r="F5" s="8">
        <v>304</v>
      </c>
      <c r="G5" s="8">
        <v>232</v>
      </c>
      <c r="H5" s="8">
        <v>208</v>
      </c>
      <c r="I5" s="8">
        <v>102</v>
      </c>
      <c r="J5" s="92">
        <v>95</v>
      </c>
      <c r="K5" s="97">
        <v>132</v>
      </c>
    </row>
    <row r="6" spans="1:11">
      <c r="A6" s="5" t="s">
        <v>5</v>
      </c>
      <c r="B6" s="6">
        <v>14</v>
      </c>
      <c r="C6" s="6">
        <v>10</v>
      </c>
      <c r="D6" s="6">
        <v>25</v>
      </c>
      <c r="E6" s="6">
        <v>17</v>
      </c>
      <c r="F6" s="6">
        <v>5</v>
      </c>
      <c r="G6" s="6">
        <v>9</v>
      </c>
      <c r="H6" s="6">
        <v>31</v>
      </c>
      <c r="I6" s="6">
        <v>24</v>
      </c>
      <c r="J6" s="91">
        <v>37</v>
      </c>
      <c r="K6" s="96">
        <v>15</v>
      </c>
    </row>
    <row r="7" spans="1:11">
      <c r="A7" s="7" t="s">
        <v>6</v>
      </c>
      <c r="B7" s="8">
        <v>21</v>
      </c>
      <c r="C7" s="8">
        <v>42</v>
      </c>
      <c r="D7" s="8">
        <v>56</v>
      </c>
      <c r="E7" s="8">
        <v>19</v>
      </c>
      <c r="F7" s="8">
        <v>34</v>
      </c>
      <c r="G7" s="8">
        <v>6</v>
      </c>
      <c r="H7" s="8">
        <v>18</v>
      </c>
      <c r="I7" s="8">
        <v>5</v>
      </c>
      <c r="J7" s="92">
        <v>28</v>
      </c>
      <c r="K7" s="97">
        <v>21</v>
      </c>
    </row>
    <row r="8" spans="1:11">
      <c r="A8" s="5" t="s">
        <v>7</v>
      </c>
      <c r="B8" s="6">
        <v>50</v>
      </c>
      <c r="C8" s="6">
        <v>172</v>
      </c>
      <c r="D8" s="6">
        <v>131</v>
      </c>
      <c r="E8" s="6">
        <v>68</v>
      </c>
      <c r="F8" s="6">
        <v>162</v>
      </c>
      <c r="G8" s="6">
        <v>92</v>
      </c>
      <c r="H8" s="6">
        <v>20</v>
      </c>
      <c r="I8" s="6">
        <v>55</v>
      </c>
      <c r="J8" s="91">
        <v>32</v>
      </c>
      <c r="K8" s="96">
        <v>101</v>
      </c>
    </row>
    <row r="9" spans="1:11">
      <c r="A9" s="7" t="s">
        <v>8</v>
      </c>
      <c r="B9" s="8">
        <v>49</v>
      </c>
      <c r="C9" s="8">
        <v>59</v>
      </c>
      <c r="D9" s="8">
        <v>35</v>
      </c>
      <c r="E9" s="8">
        <v>36</v>
      </c>
      <c r="F9" s="8">
        <v>17</v>
      </c>
      <c r="G9" s="8">
        <v>34</v>
      </c>
      <c r="H9" s="8">
        <v>65</v>
      </c>
      <c r="I9" s="8">
        <v>17</v>
      </c>
      <c r="J9" s="92">
        <v>11</v>
      </c>
      <c r="K9" s="97">
        <v>81</v>
      </c>
    </row>
    <row r="10" spans="1:11">
      <c r="A10" s="5" t="s">
        <v>9</v>
      </c>
      <c r="B10" s="6">
        <v>444</v>
      </c>
      <c r="C10" s="6">
        <v>333</v>
      </c>
      <c r="D10" s="6">
        <v>394</v>
      </c>
      <c r="E10" s="6">
        <v>285</v>
      </c>
      <c r="F10" s="6">
        <v>332</v>
      </c>
      <c r="G10" s="6">
        <v>253</v>
      </c>
      <c r="H10" s="6">
        <v>422</v>
      </c>
      <c r="I10" s="6">
        <v>179</v>
      </c>
      <c r="J10" s="91">
        <v>320</v>
      </c>
      <c r="K10" s="96">
        <v>417</v>
      </c>
    </row>
    <row r="11" spans="1:11">
      <c r="A11" s="7" t="s">
        <v>10</v>
      </c>
      <c r="B11" s="8">
        <v>626</v>
      </c>
      <c r="C11" s="8">
        <v>1153</v>
      </c>
      <c r="D11" s="8">
        <v>842</v>
      </c>
      <c r="E11" s="8">
        <v>687</v>
      </c>
      <c r="F11" s="8">
        <v>1687</v>
      </c>
      <c r="G11" s="8">
        <v>1479</v>
      </c>
      <c r="H11" s="8">
        <v>1137</v>
      </c>
      <c r="I11" s="8">
        <v>818</v>
      </c>
      <c r="J11" s="92">
        <v>252</v>
      </c>
      <c r="K11" s="97">
        <v>702</v>
      </c>
    </row>
    <row r="12" spans="1:11">
      <c r="A12" s="697" t="s">
        <v>523</v>
      </c>
      <c r="B12" s="6">
        <v>681</v>
      </c>
      <c r="C12" s="6">
        <v>1000</v>
      </c>
      <c r="D12" s="6">
        <v>1190</v>
      </c>
      <c r="E12" s="6">
        <v>863</v>
      </c>
      <c r="F12" s="6">
        <v>1373</v>
      </c>
      <c r="G12" s="6">
        <v>394</v>
      </c>
      <c r="H12" s="6">
        <v>1159</v>
      </c>
      <c r="I12" s="6">
        <v>584</v>
      </c>
      <c r="J12" s="91">
        <v>502</v>
      </c>
      <c r="K12" s="96">
        <v>458</v>
      </c>
    </row>
    <row r="13" spans="1:11">
      <c r="A13" s="7" t="s">
        <v>12</v>
      </c>
      <c r="B13" s="8">
        <v>102</v>
      </c>
      <c r="C13" s="8">
        <v>138</v>
      </c>
      <c r="D13" s="8">
        <v>148</v>
      </c>
      <c r="E13" s="8">
        <v>60</v>
      </c>
      <c r="F13" s="8">
        <v>249</v>
      </c>
      <c r="G13" s="8">
        <v>270</v>
      </c>
      <c r="H13" s="8">
        <v>231</v>
      </c>
      <c r="I13" s="8">
        <v>199</v>
      </c>
      <c r="J13" s="92">
        <v>68</v>
      </c>
      <c r="K13" s="97">
        <v>254</v>
      </c>
    </row>
    <row r="14" spans="1:11">
      <c r="A14" s="5" t="s">
        <v>13</v>
      </c>
      <c r="B14" s="6">
        <v>26</v>
      </c>
      <c r="C14" s="6">
        <v>45</v>
      </c>
      <c r="D14" s="6">
        <v>27</v>
      </c>
      <c r="E14" s="6">
        <v>8</v>
      </c>
      <c r="F14" s="6">
        <v>66</v>
      </c>
      <c r="G14" s="6">
        <v>18</v>
      </c>
      <c r="H14" s="6">
        <v>25</v>
      </c>
      <c r="I14" s="6">
        <v>15</v>
      </c>
      <c r="J14" s="91">
        <v>9</v>
      </c>
      <c r="K14" s="96">
        <v>46</v>
      </c>
    </row>
    <row r="15" spans="1:11">
      <c r="A15" s="7" t="s">
        <v>14</v>
      </c>
      <c r="B15" s="8">
        <v>212</v>
      </c>
      <c r="C15" s="8">
        <v>251</v>
      </c>
      <c r="D15" s="8">
        <v>191</v>
      </c>
      <c r="E15" s="8">
        <v>186</v>
      </c>
      <c r="F15" s="8">
        <v>138</v>
      </c>
      <c r="G15" s="8">
        <v>162</v>
      </c>
      <c r="H15" s="8">
        <v>188</v>
      </c>
      <c r="I15" s="8">
        <v>81</v>
      </c>
      <c r="J15" s="92">
        <v>147</v>
      </c>
      <c r="K15" s="97">
        <v>136</v>
      </c>
    </row>
    <row r="16" spans="1:11">
      <c r="A16" s="5" t="s">
        <v>15</v>
      </c>
      <c r="B16" s="6">
        <v>50</v>
      </c>
      <c r="C16" s="6">
        <v>274</v>
      </c>
      <c r="D16" s="6">
        <v>311</v>
      </c>
      <c r="E16" s="6">
        <v>84</v>
      </c>
      <c r="F16" s="6">
        <v>342</v>
      </c>
      <c r="G16" s="6">
        <v>149</v>
      </c>
      <c r="H16" s="6">
        <v>445</v>
      </c>
      <c r="I16" s="6">
        <v>116</v>
      </c>
      <c r="J16" s="91">
        <v>30</v>
      </c>
      <c r="K16" s="96">
        <v>384</v>
      </c>
    </row>
    <row r="17" spans="1:11">
      <c r="A17" s="7" t="s">
        <v>16</v>
      </c>
      <c r="B17" s="8">
        <v>436</v>
      </c>
      <c r="C17" s="8">
        <v>625</v>
      </c>
      <c r="D17" s="8">
        <v>402</v>
      </c>
      <c r="E17" s="8">
        <v>192</v>
      </c>
      <c r="F17" s="8">
        <v>646</v>
      </c>
      <c r="G17" s="8">
        <v>615</v>
      </c>
      <c r="H17" s="8">
        <v>710</v>
      </c>
      <c r="I17" s="8">
        <v>442</v>
      </c>
      <c r="J17" s="92">
        <v>364</v>
      </c>
      <c r="K17" s="97">
        <v>991</v>
      </c>
    </row>
    <row r="18" spans="1:11">
      <c r="A18" s="5" t="s">
        <v>17</v>
      </c>
      <c r="B18" s="6">
        <v>902</v>
      </c>
      <c r="C18" s="6">
        <v>1671</v>
      </c>
      <c r="D18" s="6">
        <v>1808</v>
      </c>
      <c r="E18" s="6">
        <v>1108</v>
      </c>
      <c r="F18" s="6">
        <v>2419</v>
      </c>
      <c r="G18" s="6">
        <v>1001</v>
      </c>
      <c r="H18" s="6">
        <v>2350</v>
      </c>
      <c r="I18" s="6">
        <v>876</v>
      </c>
      <c r="J18" s="91">
        <v>519</v>
      </c>
      <c r="K18" s="96">
        <v>1483</v>
      </c>
    </row>
    <row r="19" spans="1:11">
      <c r="A19" s="7" t="s">
        <v>18</v>
      </c>
      <c r="B19" s="8">
        <v>798</v>
      </c>
      <c r="C19" s="8">
        <v>1236</v>
      </c>
      <c r="D19" s="8">
        <v>1083</v>
      </c>
      <c r="E19" s="8">
        <v>718</v>
      </c>
      <c r="F19" s="8">
        <v>1211</v>
      </c>
      <c r="G19" s="8">
        <v>896</v>
      </c>
      <c r="H19" s="8">
        <v>1180</v>
      </c>
      <c r="I19" s="8">
        <v>487</v>
      </c>
      <c r="J19" s="92">
        <v>225</v>
      </c>
      <c r="K19" s="97">
        <v>826</v>
      </c>
    </row>
    <row r="20" spans="1:11">
      <c r="A20" s="5" t="s">
        <v>19</v>
      </c>
      <c r="B20" s="6">
        <v>126</v>
      </c>
      <c r="C20" s="6">
        <v>219</v>
      </c>
      <c r="D20" s="6">
        <v>189</v>
      </c>
      <c r="E20" s="6">
        <v>140</v>
      </c>
      <c r="F20" s="6">
        <v>242</v>
      </c>
      <c r="G20" s="6">
        <v>148</v>
      </c>
      <c r="H20" s="6">
        <v>152</v>
      </c>
      <c r="I20" s="6">
        <v>108</v>
      </c>
      <c r="J20" s="91">
        <v>106</v>
      </c>
      <c r="K20" s="96">
        <v>198</v>
      </c>
    </row>
    <row r="21" spans="1:11">
      <c r="A21" s="7" t="s">
        <v>20</v>
      </c>
      <c r="B21" s="8">
        <v>140</v>
      </c>
      <c r="C21" s="8">
        <v>161</v>
      </c>
      <c r="D21" s="8">
        <v>149</v>
      </c>
      <c r="E21" s="8">
        <v>100</v>
      </c>
      <c r="F21" s="8">
        <v>155</v>
      </c>
      <c r="G21" s="8">
        <v>143</v>
      </c>
      <c r="H21" s="8">
        <v>100</v>
      </c>
      <c r="I21" s="8">
        <v>36</v>
      </c>
      <c r="J21" s="92">
        <v>57</v>
      </c>
      <c r="K21" s="97">
        <v>105</v>
      </c>
    </row>
    <row r="22" spans="1:11">
      <c r="A22" s="5" t="s">
        <v>21</v>
      </c>
      <c r="B22" s="6">
        <v>23</v>
      </c>
      <c r="C22" s="6">
        <v>57</v>
      </c>
      <c r="D22" s="6">
        <v>76</v>
      </c>
      <c r="E22" s="6">
        <v>30</v>
      </c>
      <c r="F22" s="6">
        <v>98</v>
      </c>
      <c r="G22" s="6">
        <v>53</v>
      </c>
      <c r="H22" s="6">
        <v>30</v>
      </c>
      <c r="I22" s="6">
        <v>13</v>
      </c>
      <c r="J22" s="91">
        <v>13</v>
      </c>
      <c r="K22" s="96">
        <v>54</v>
      </c>
    </row>
    <row r="23" spans="1:11">
      <c r="A23" s="7" t="s">
        <v>22</v>
      </c>
      <c r="B23" s="8">
        <v>181</v>
      </c>
      <c r="C23" s="8">
        <v>274</v>
      </c>
      <c r="D23" s="8">
        <v>237</v>
      </c>
      <c r="E23" s="8">
        <v>227</v>
      </c>
      <c r="F23" s="8">
        <v>334</v>
      </c>
      <c r="G23" s="8">
        <v>216</v>
      </c>
      <c r="H23" s="8">
        <v>378</v>
      </c>
      <c r="I23" s="8">
        <v>243</v>
      </c>
      <c r="J23" s="92">
        <v>263</v>
      </c>
      <c r="K23" s="97">
        <v>278</v>
      </c>
    </row>
    <row r="24" spans="1:11">
      <c r="A24" s="5" t="s">
        <v>23</v>
      </c>
      <c r="B24" s="6">
        <v>251</v>
      </c>
      <c r="C24" s="6">
        <v>442</v>
      </c>
      <c r="D24" s="6">
        <v>512</v>
      </c>
      <c r="E24" s="6">
        <v>316</v>
      </c>
      <c r="F24" s="6">
        <v>646</v>
      </c>
      <c r="G24" s="6">
        <v>402</v>
      </c>
      <c r="H24" s="6">
        <v>511</v>
      </c>
      <c r="I24" s="6">
        <v>335</v>
      </c>
      <c r="J24" s="91">
        <v>156</v>
      </c>
      <c r="K24" s="96">
        <v>456</v>
      </c>
    </row>
    <row r="25" spans="1:11">
      <c r="A25" s="7" t="s">
        <v>24</v>
      </c>
      <c r="B25" s="8">
        <v>22</v>
      </c>
      <c r="C25" s="8">
        <v>151</v>
      </c>
      <c r="D25" s="8">
        <v>143</v>
      </c>
      <c r="E25" s="8">
        <v>35</v>
      </c>
      <c r="F25" s="8">
        <v>129</v>
      </c>
      <c r="G25" s="8">
        <v>34</v>
      </c>
      <c r="H25" s="8">
        <v>91</v>
      </c>
      <c r="I25" s="8">
        <v>16</v>
      </c>
      <c r="J25" s="92">
        <v>7</v>
      </c>
      <c r="K25" s="97">
        <v>40</v>
      </c>
    </row>
    <row r="26" spans="1:11">
      <c r="A26" s="5" t="s">
        <v>25</v>
      </c>
      <c r="B26" s="6">
        <v>86</v>
      </c>
      <c r="C26" s="6">
        <v>212</v>
      </c>
      <c r="D26" s="6">
        <v>226</v>
      </c>
      <c r="E26" s="6">
        <v>78</v>
      </c>
      <c r="F26" s="6">
        <v>132</v>
      </c>
      <c r="G26" s="6">
        <v>56</v>
      </c>
      <c r="H26" s="6">
        <v>71</v>
      </c>
      <c r="I26" s="6">
        <v>40</v>
      </c>
      <c r="J26" s="91">
        <v>81</v>
      </c>
      <c r="K26" s="96">
        <v>41</v>
      </c>
    </row>
    <row r="27" spans="1:11">
      <c r="A27" s="7" t="s">
        <v>26</v>
      </c>
      <c r="B27" s="8">
        <v>24</v>
      </c>
      <c r="C27" s="8">
        <v>160</v>
      </c>
      <c r="D27" s="8">
        <v>99</v>
      </c>
      <c r="E27" s="8">
        <v>43</v>
      </c>
      <c r="F27" s="8">
        <v>136</v>
      </c>
      <c r="G27" s="8">
        <v>33</v>
      </c>
      <c r="H27" s="8">
        <v>65</v>
      </c>
      <c r="I27" s="8">
        <v>13</v>
      </c>
      <c r="J27" s="92">
        <v>18</v>
      </c>
      <c r="K27" s="97">
        <v>86</v>
      </c>
    </row>
    <row r="28" spans="1:11">
      <c r="A28" s="5" t="s">
        <v>27</v>
      </c>
      <c r="B28" s="6">
        <v>70</v>
      </c>
      <c r="C28" s="6">
        <v>85</v>
      </c>
      <c r="D28" s="6">
        <v>55</v>
      </c>
      <c r="E28" s="6">
        <v>51</v>
      </c>
      <c r="F28" s="6">
        <v>78</v>
      </c>
      <c r="G28" s="6">
        <v>58</v>
      </c>
      <c r="H28" s="6">
        <v>47</v>
      </c>
      <c r="I28" s="6">
        <v>26</v>
      </c>
      <c r="J28" s="91">
        <v>16</v>
      </c>
      <c r="K28" s="96">
        <v>30</v>
      </c>
    </row>
    <row r="29" spans="1:11">
      <c r="A29" s="7" t="s">
        <v>28</v>
      </c>
      <c r="B29" s="8">
        <v>42</v>
      </c>
      <c r="C29" s="8">
        <v>45</v>
      </c>
      <c r="D29" s="8">
        <v>34</v>
      </c>
      <c r="E29" s="8">
        <v>21</v>
      </c>
      <c r="F29" s="8">
        <v>66</v>
      </c>
      <c r="G29" s="8">
        <v>53</v>
      </c>
      <c r="H29" s="8">
        <v>51</v>
      </c>
      <c r="I29" s="8">
        <v>35</v>
      </c>
      <c r="J29" s="92">
        <v>31</v>
      </c>
      <c r="K29" s="97">
        <v>77</v>
      </c>
    </row>
    <row r="30" spans="1:11">
      <c r="A30" s="5" t="s">
        <v>29</v>
      </c>
      <c r="B30" s="6">
        <v>16</v>
      </c>
      <c r="C30" s="6">
        <v>56</v>
      </c>
      <c r="D30" s="6">
        <v>85</v>
      </c>
      <c r="E30" s="6">
        <v>45</v>
      </c>
      <c r="F30" s="6">
        <v>6</v>
      </c>
      <c r="G30" s="6">
        <v>5</v>
      </c>
      <c r="H30" s="6">
        <v>23</v>
      </c>
      <c r="I30" s="6">
        <v>8</v>
      </c>
      <c r="J30" s="91">
        <v>26</v>
      </c>
      <c r="K30" s="96">
        <v>23</v>
      </c>
    </row>
    <row r="31" spans="1:11">
      <c r="A31" s="7" t="s">
        <v>30</v>
      </c>
      <c r="B31" s="8">
        <v>15</v>
      </c>
      <c r="C31" s="8">
        <v>34</v>
      </c>
      <c r="D31" s="8">
        <v>41</v>
      </c>
      <c r="E31" s="8">
        <v>16</v>
      </c>
      <c r="F31" s="8">
        <v>73</v>
      </c>
      <c r="G31" s="8">
        <v>12</v>
      </c>
      <c r="H31" s="8">
        <v>26</v>
      </c>
      <c r="I31" s="8">
        <v>11</v>
      </c>
      <c r="J31" s="92">
        <v>5</v>
      </c>
      <c r="K31" s="97">
        <v>13</v>
      </c>
    </row>
    <row r="32" spans="1:11">
      <c r="A32" s="5" t="s">
        <v>31</v>
      </c>
      <c r="B32" s="6">
        <v>127</v>
      </c>
      <c r="C32" s="6">
        <v>206</v>
      </c>
      <c r="D32" s="6">
        <v>357</v>
      </c>
      <c r="E32" s="6">
        <v>161</v>
      </c>
      <c r="F32" s="6">
        <v>404</v>
      </c>
      <c r="G32" s="6">
        <v>208</v>
      </c>
      <c r="H32" s="6">
        <v>296</v>
      </c>
      <c r="I32" s="6">
        <v>185</v>
      </c>
      <c r="J32" s="91">
        <v>157</v>
      </c>
      <c r="K32" s="96">
        <v>402</v>
      </c>
    </row>
    <row r="33" spans="1:11">
      <c r="A33" s="7" t="s">
        <v>32</v>
      </c>
      <c r="B33" s="8">
        <v>142</v>
      </c>
      <c r="C33" s="8">
        <v>253</v>
      </c>
      <c r="D33" s="8">
        <v>255</v>
      </c>
      <c r="E33" s="8">
        <v>200</v>
      </c>
      <c r="F33" s="8">
        <v>417</v>
      </c>
      <c r="G33" s="8">
        <v>131</v>
      </c>
      <c r="H33" s="8">
        <v>228</v>
      </c>
      <c r="I33" s="8">
        <v>181</v>
      </c>
      <c r="J33" s="92">
        <v>130</v>
      </c>
      <c r="K33" s="97">
        <v>183</v>
      </c>
    </row>
    <row r="34" spans="1:11">
      <c r="A34" s="5" t="s">
        <v>33</v>
      </c>
      <c r="B34" s="6">
        <v>62</v>
      </c>
      <c r="C34" s="6">
        <v>100</v>
      </c>
      <c r="D34" s="6">
        <v>54</v>
      </c>
      <c r="E34" s="6">
        <v>34</v>
      </c>
      <c r="F34" s="6">
        <v>61</v>
      </c>
      <c r="G34" s="6">
        <v>16</v>
      </c>
      <c r="H34" s="6">
        <v>46</v>
      </c>
      <c r="I34" s="6">
        <v>9</v>
      </c>
      <c r="J34" s="91">
        <v>34</v>
      </c>
      <c r="K34" s="96">
        <v>155</v>
      </c>
    </row>
    <row r="35" spans="1:11">
      <c r="A35" s="7" t="s">
        <v>34</v>
      </c>
      <c r="B35" s="8">
        <v>4</v>
      </c>
      <c r="C35" s="8">
        <v>7</v>
      </c>
      <c r="D35" s="8">
        <v>126</v>
      </c>
      <c r="E35" s="8">
        <v>52</v>
      </c>
      <c r="F35" s="8">
        <v>133</v>
      </c>
      <c r="G35" s="8">
        <v>90</v>
      </c>
      <c r="H35" s="8">
        <v>60</v>
      </c>
      <c r="I35" s="8">
        <v>33</v>
      </c>
      <c r="J35" s="92">
        <v>42</v>
      </c>
      <c r="K35" s="97">
        <v>130</v>
      </c>
    </row>
    <row r="36" spans="1:11" ht="15.75" thickBot="1">
      <c r="A36" s="9" t="s">
        <v>35</v>
      </c>
      <c r="B36" s="10">
        <v>5893</v>
      </c>
      <c r="C36" s="10">
        <v>9735</v>
      </c>
      <c r="D36" s="10">
        <v>9569</v>
      </c>
      <c r="E36" s="10">
        <v>6125</v>
      </c>
      <c r="F36" s="10">
        <v>12113</v>
      </c>
      <c r="G36" s="10">
        <v>7282</v>
      </c>
      <c r="H36" s="10">
        <v>10406</v>
      </c>
      <c r="I36" s="10">
        <v>5325</v>
      </c>
      <c r="J36" s="98">
        <v>3809</v>
      </c>
      <c r="K36" s="99">
        <v>8422</v>
      </c>
    </row>
    <row r="37" spans="1:11" ht="30" customHeight="1">
      <c r="A37" s="886" t="s">
        <v>325</v>
      </c>
      <c r="B37" s="886"/>
      <c r="C37" s="886"/>
      <c r="D37" s="886"/>
      <c r="E37" s="886"/>
      <c r="F37" s="886"/>
      <c r="G37" s="886"/>
      <c r="H37" s="886"/>
      <c r="I37" s="886"/>
      <c r="J37" s="886"/>
      <c r="K37" s="886"/>
    </row>
    <row r="38" spans="1:11" ht="12" customHeight="1">
      <c r="A38" s="117" t="s">
        <v>36</v>
      </c>
    </row>
    <row r="39" spans="1:11" ht="12" customHeight="1">
      <c r="A39" s="878" t="s">
        <v>683</v>
      </c>
      <c r="B39" s="878"/>
      <c r="C39" s="878"/>
      <c r="D39" s="878"/>
      <c r="E39" s="878"/>
      <c r="F39" s="878"/>
      <c r="G39" s="878"/>
      <c r="H39" s="878"/>
      <c r="I39" s="878"/>
      <c r="J39" s="878"/>
      <c r="K39" s="878"/>
    </row>
    <row r="40" spans="1:11" ht="12" customHeight="1">
      <c r="A40" s="117" t="s">
        <v>66</v>
      </c>
    </row>
    <row r="41" spans="1:11" ht="30" customHeight="1">
      <c r="A41" s="858" t="s">
        <v>699</v>
      </c>
      <c r="B41" s="858"/>
      <c r="C41" s="858"/>
      <c r="D41" s="858"/>
      <c r="E41" s="858"/>
      <c r="F41" s="858"/>
      <c r="G41" s="858"/>
      <c r="H41" s="858"/>
      <c r="I41" s="858"/>
      <c r="J41" s="858"/>
      <c r="K41" s="858"/>
    </row>
    <row r="42" spans="1:11">
      <c r="B42" s="130"/>
      <c r="C42" s="130"/>
      <c r="D42" s="130"/>
      <c r="E42" s="130"/>
      <c r="F42" s="130"/>
      <c r="G42" s="130"/>
      <c r="H42" s="130"/>
      <c r="I42" s="130"/>
      <c r="J42" s="130"/>
      <c r="K42" s="130"/>
    </row>
  </sheetData>
  <mergeCells count="4">
    <mergeCell ref="A1:K1"/>
    <mergeCell ref="A37:K37"/>
    <mergeCell ref="A41:K41"/>
    <mergeCell ref="A39:K39"/>
  </mergeCells>
  <pageMargins left="0.7" right="0.7" top="0.75" bottom="0.75" header="0.3" footer="0.3"/>
  <pageSetup orientation="portrait" r:id="rId1"/>
  <webPublishItems count="1">
    <webPublishItem id="15591" divId="Copia de Amb en núm _ formato de libro - Act 05-09-2017 _vf_g_15591" sourceType="range" sourceRef="A1:K41" destinationFile="C:\Users\lizzeth.romero\Documents\Numeralia_2017\C12.htm"/>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K41"/>
  <sheetViews>
    <sheetView zoomScaleNormal="100" workbookViewId="0">
      <pane ySplit="3" topLeftCell="A4" activePane="bottomLeft" state="frozen"/>
      <selection pane="bottomLeft" sqref="A1:K1"/>
    </sheetView>
  </sheetViews>
  <sheetFormatPr baseColWidth="10" defaultRowHeight="15"/>
  <cols>
    <col min="1" max="1" width="14.7109375" customWidth="1"/>
    <col min="2" max="7" width="7.7109375" customWidth="1"/>
    <col min="8" max="8" width="7.7109375" style="303" customWidth="1"/>
    <col min="9" max="9" width="7.7109375" style="317" customWidth="1"/>
    <col min="10" max="10" width="7.7109375" style="614" customWidth="1"/>
    <col min="11" max="11" width="7.7109375" customWidth="1"/>
    <col min="223" max="223" width="14.7109375" customWidth="1"/>
    <col min="224" max="245" width="7.7109375" customWidth="1"/>
    <col min="479" max="479" width="14.7109375" customWidth="1"/>
    <col min="480" max="501" width="7.7109375" customWidth="1"/>
    <col min="735" max="735" width="14.7109375" customWidth="1"/>
    <col min="736" max="757" width="7.7109375" customWidth="1"/>
    <col min="991" max="991" width="14.7109375" customWidth="1"/>
    <col min="992" max="1013" width="7.7109375" customWidth="1"/>
    <col min="1247" max="1247" width="14.7109375" customWidth="1"/>
    <col min="1248" max="1269" width="7.7109375" customWidth="1"/>
    <col min="1503" max="1503" width="14.7109375" customWidth="1"/>
    <col min="1504" max="1525" width="7.7109375" customWidth="1"/>
    <col min="1759" max="1759" width="14.7109375" customWidth="1"/>
    <col min="1760" max="1781" width="7.7109375" customWidth="1"/>
    <col min="2015" max="2015" width="14.7109375" customWidth="1"/>
    <col min="2016" max="2037" width="7.7109375" customWidth="1"/>
    <col min="2271" max="2271" width="14.7109375" customWidth="1"/>
    <col min="2272" max="2293" width="7.7109375" customWidth="1"/>
    <col min="2527" max="2527" width="14.7109375" customWidth="1"/>
    <col min="2528" max="2549" width="7.7109375" customWidth="1"/>
    <col min="2783" max="2783" width="14.7109375" customWidth="1"/>
    <col min="2784" max="2805" width="7.7109375" customWidth="1"/>
    <col min="3039" max="3039" width="14.7109375" customWidth="1"/>
    <col min="3040" max="3061" width="7.7109375" customWidth="1"/>
    <col min="3295" max="3295" width="14.7109375" customWidth="1"/>
    <col min="3296" max="3317" width="7.7109375" customWidth="1"/>
    <col min="3551" max="3551" width="14.7109375" customWidth="1"/>
    <col min="3552" max="3573" width="7.7109375" customWidth="1"/>
    <col min="3807" max="3807" width="14.7109375" customWidth="1"/>
    <col min="3808" max="3829" width="7.7109375" customWidth="1"/>
    <col min="4063" max="4063" width="14.7109375" customWidth="1"/>
    <col min="4064" max="4085" width="7.7109375" customWidth="1"/>
    <col min="4319" max="4319" width="14.7109375" customWidth="1"/>
    <col min="4320" max="4341" width="7.7109375" customWidth="1"/>
    <col min="4575" max="4575" width="14.7109375" customWidth="1"/>
    <col min="4576" max="4597" width="7.7109375" customWidth="1"/>
    <col min="4831" max="4831" width="14.7109375" customWidth="1"/>
    <col min="4832" max="4853" width="7.7109375" customWidth="1"/>
    <col min="5087" max="5087" width="14.7109375" customWidth="1"/>
    <col min="5088" max="5109" width="7.7109375" customWidth="1"/>
    <col min="5343" max="5343" width="14.7109375" customWidth="1"/>
    <col min="5344" max="5365" width="7.7109375" customWidth="1"/>
    <col min="5599" max="5599" width="14.7109375" customWidth="1"/>
    <col min="5600" max="5621" width="7.7109375" customWidth="1"/>
    <col min="5855" max="5855" width="14.7109375" customWidth="1"/>
    <col min="5856" max="5877" width="7.7109375" customWidth="1"/>
    <col min="6111" max="6111" width="14.7109375" customWidth="1"/>
    <col min="6112" max="6133" width="7.7109375" customWidth="1"/>
    <col min="6367" max="6367" width="14.7109375" customWidth="1"/>
    <col min="6368" max="6389" width="7.7109375" customWidth="1"/>
    <col min="6623" max="6623" width="14.7109375" customWidth="1"/>
    <col min="6624" max="6645" width="7.7109375" customWidth="1"/>
    <col min="6879" max="6879" width="14.7109375" customWidth="1"/>
    <col min="6880" max="6901" width="7.7109375" customWidth="1"/>
    <col min="7135" max="7135" width="14.7109375" customWidth="1"/>
    <col min="7136" max="7157" width="7.7109375" customWidth="1"/>
    <col min="7391" max="7391" width="14.7109375" customWidth="1"/>
    <col min="7392" max="7413" width="7.7109375" customWidth="1"/>
    <col min="7647" max="7647" width="14.7109375" customWidth="1"/>
    <col min="7648" max="7669" width="7.7109375" customWidth="1"/>
    <col min="7903" max="7903" width="14.7109375" customWidth="1"/>
    <col min="7904" max="7925" width="7.7109375" customWidth="1"/>
    <col min="8159" max="8159" width="14.7109375" customWidth="1"/>
    <col min="8160" max="8181" width="7.7109375" customWidth="1"/>
    <col min="8415" max="8415" width="14.7109375" customWidth="1"/>
    <col min="8416" max="8437" width="7.7109375" customWidth="1"/>
    <col min="8671" max="8671" width="14.7109375" customWidth="1"/>
    <col min="8672" max="8693" width="7.7109375" customWidth="1"/>
    <col min="8927" max="8927" width="14.7109375" customWidth="1"/>
    <col min="8928" max="8949" width="7.7109375" customWidth="1"/>
    <col min="9183" max="9183" width="14.7109375" customWidth="1"/>
    <col min="9184" max="9205" width="7.7109375" customWidth="1"/>
    <col min="9439" max="9439" width="14.7109375" customWidth="1"/>
    <col min="9440" max="9461" width="7.7109375" customWidth="1"/>
    <col min="9695" max="9695" width="14.7109375" customWidth="1"/>
    <col min="9696" max="9717" width="7.7109375" customWidth="1"/>
    <col min="9951" max="9951" width="14.7109375" customWidth="1"/>
    <col min="9952" max="9973" width="7.7109375" customWidth="1"/>
    <col min="10207" max="10207" width="14.7109375" customWidth="1"/>
    <col min="10208" max="10229" width="7.7109375" customWidth="1"/>
    <col min="10463" max="10463" width="14.7109375" customWidth="1"/>
    <col min="10464" max="10485" width="7.7109375" customWidth="1"/>
    <col min="10719" max="10719" width="14.7109375" customWidth="1"/>
    <col min="10720" max="10741" width="7.7109375" customWidth="1"/>
    <col min="10975" max="10975" width="14.7109375" customWidth="1"/>
    <col min="10976" max="10997" width="7.7109375" customWidth="1"/>
    <col min="11231" max="11231" width="14.7109375" customWidth="1"/>
    <col min="11232" max="11253" width="7.7109375" customWidth="1"/>
    <col min="11487" max="11487" width="14.7109375" customWidth="1"/>
    <col min="11488" max="11509" width="7.7109375" customWidth="1"/>
    <col min="11743" max="11743" width="14.7109375" customWidth="1"/>
    <col min="11744" max="11765" width="7.7109375" customWidth="1"/>
    <col min="11999" max="11999" width="14.7109375" customWidth="1"/>
    <col min="12000" max="12021" width="7.7109375" customWidth="1"/>
    <col min="12255" max="12255" width="14.7109375" customWidth="1"/>
    <col min="12256" max="12277" width="7.7109375" customWidth="1"/>
    <col min="12511" max="12511" width="14.7109375" customWidth="1"/>
    <col min="12512" max="12533" width="7.7109375" customWidth="1"/>
    <col min="12767" max="12767" width="14.7109375" customWidth="1"/>
    <col min="12768" max="12789" width="7.7109375" customWidth="1"/>
    <col min="13023" max="13023" width="14.7109375" customWidth="1"/>
    <col min="13024" max="13045" width="7.7109375" customWidth="1"/>
    <col min="13279" max="13279" width="14.7109375" customWidth="1"/>
    <col min="13280" max="13301" width="7.7109375" customWidth="1"/>
    <col min="13535" max="13535" width="14.7109375" customWidth="1"/>
    <col min="13536" max="13557" width="7.7109375" customWidth="1"/>
    <col min="13791" max="13791" width="14.7109375" customWidth="1"/>
    <col min="13792" max="13813" width="7.7109375" customWidth="1"/>
    <col min="14047" max="14047" width="14.7109375" customWidth="1"/>
    <col min="14048" max="14069" width="7.7109375" customWidth="1"/>
    <col min="14303" max="14303" width="14.7109375" customWidth="1"/>
    <col min="14304" max="14325" width="7.7109375" customWidth="1"/>
    <col min="14559" max="14559" width="14.7109375" customWidth="1"/>
    <col min="14560" max="14581" width="7.7109375" customWidth="1"/>
    <col min="14815" max="14815" width="14.7109375" customWidth="1"/>
    <col min="14816" max="14837" width="7.7109375" customWidth="1"/>
    <col min="15071" max="15071" width="14.7109375" customWidth="1"/>
    <col min="15072" max="15093" width="7.7109375" customWidth="1"/>
    <col min="15327" max="15327" width="14.7109375" customWidth="1"/>
    <col min="15328" max="15349" width="7.7109375" customWidth="1"/>
    <col min="15583" max="15583" width="14.7109375" customWidth="1"/>
    <col min="15584" max="15605" width="7.7109375" customWidth="1"/>
    <col min="15839" max="15839" width="14.7109375" customWidth="1"/>
    <col min="15840" max="15861" width="7.7109375" customWidth="1"/>
    <col min="16095" max="16095" width="14.7109375" customWidth="1"/>
    <col min="16096" max="16117" width="7.7109375" customWidth="1"/>
  </cols>
  <sheetData>
    <row r="1" spans="1:11" ht="17.25">
      <c r="A1" s="882" t="s">
        <v>63</v>
      </c>
      <c r="B1" s="882"/>
      <c r="C1" s="882"/>
      <c r="D1" s="882"/>
      <c r="E1" s="882"/>
      <c r="F1" s="882"/>
      <c r="G1" s="882"/>
      <c r="H1" s="882"/>
      <c r="I1" s="882"/>
      <c r="J1" s="882"/>
      <c r="K1" s="882"/>
    </row>
    <row r="2" spans="1:11" ht="15.75" thickBot="1">
      <c r="A2" s="25" t="s">
        <v>47</v>
      </c>
    </row>
    <row r="3" spans="1:11" ht="15" customHeight="1">
      <c r="A3" s="692" t="s">
        <v>2</v>
      </c>
      <c r="B3" s="3" t="s">
        <v>569</v>
      </c>
      <c r="C3" s="3">
        <v>2008</v>
      </c>
      <c r="D3" s="3">
        <v>2009</v>
      </c>
      <c r="E3" s="3">
        <v>2010</v>
      </c>
      <c r="F3" s="3">
        <v>2011</v>
      </c>
      <c r="G3" s="3">
        <v>2012</v>
      </c>
      <c r="H3" s="111">
        <v>2013</v>
      </c>
      <c r="I3" s="111">
        <v>2014</v>
      </c>
      <c r="J3" s="111">
        <v>2015</v>
      </c>
      <c r="K3" s="112">
        <v>2016</v>
      </c>
    </row>
    <row r="4" spans="1:11">
      <c r="A4" s="5" t="s">
        <v>3</v>
      </c>
      <c r="B4" s="6">
        <v>310</v>
      </c>
      <c r="C4" s="6">
        <v>2627</v>
      </c>
      <c r="D4" s="6">
        <v>304</v>
      </c>
      <c r="E4" s="6">
        <v>45</v>
      </c>
      <c r="F4" s="6">
        <v>1549.2</v>
      </c>
      <c r="G4" s="6">
        <v>266</v>
      </c>
      <c r="H4" s="91">
        <v>902</v>
      </c>
      <c r="I4" s="91">
        <v>809.9</v>
      </c>
      <c r="J4" s="91">
        <v>608.79999999999995</v>
      </c>
      <c r="K4" s="96">
        <v>2672</v>
      </c>
    </row>
    <row r="5" spans="1:11">
      <c r="A5" s="7" t="s">
        <v>4</v>
      </c>
      <c r="B5" s="8">
        <v>29685.32</v>
      </c>
      <c r="C5" s="8">
        <v>13215.04</v>
      </c>
      <c r="D5" s="8">
        <v>71854.66</v>
      </c>
      <c r="E5" s="8">
        <v>14064.45</v>
      </c>
      <c r="F5" s="8">
        <v>19508.560000000001</v>
      </c>
      <c r="G5" s="8">
        <v>27301</v>
      </c>
      <c r="H5" s="92">
        <v>18888.669999999998</v>
      </c>
      <c r="I5" s="92">
        <v>15638.95</v>
      </c>
      <c r="J5" s="92">
        <v>18589.43</v>
      </c>
      <c r="K5" s="97">
        <v>5728</v>
      </c>
    </row>
    <row r="6" spans="1:11">
      <c r="A6" s="5" t="s">
        <v>5</v>
      </c>
      <c r="B6" s="6">
        <v>274.10000000000002</v>
      </c>
      <c r="C6" s="6">
        <v>49</v>
      </c>
      <c r="D6" s="6">
        <v>588</v>
      </c>
      <c r="E6" s="6">
        <v>1165</v>
      </c>
      <c r="F6" s="6">
        <v>32</v>
      </c>
      <c r="G6" s="6">
        <v>78</v>
      </c>
      <c r="H6" s="91">
        <v>18740.64</v>
      </c>
      <c r="I6" s="91">
        <v>6434.55</v>
      </c>
      <c r="J6" s="91">
        <v>1940.83</v>
      </c>
      <c r="K6" s="96">
        <v>284</v>
      </c>
    </row>
    <row r="7" spans="1:11">
      <c r="A7" s="7" t="s">
        <v>6</v>
      </c>
      <c r="B7" s="8">
        <v>316</v>
      </c>
      <c r="C7" s="8">
        <v>1087</v>
      </c>
      <c r="D7" s="8">
        <v>4335</v>
      </c>
      <c r="E7" s="8">
        <v>400</v>
      </c>
      <c r="F7" s="8">
        <v>4747.8</v>
      </c>
      <c r="G7" s="8">
        <v>407.73</v>
      </c>
      <c r="H7" s="92">
        <v>4606</v>
      </c>
      <c r="I7" s="92">
        <v>1875.5</v>
      </c>
      <c r="J7" s="92">
        <v>6530</v>
      </c>
      <c r="K7" s="97">
        <v>5177</v>
      </c>
    </row>
    <row r="8" spans="1:11">
      <c r="A8" s="5" t="s">
        <v>7</v>
      </c>
      <c r="B8" s="6">
        <v>618.70000000000005</v>
      </c>
      <c r="C8" s="6">
        <v>24428.5</v>
      </c>
      <c r="D8" s="6">
        <v>21475.5</v>
      </c>
      <c r="E8" s="6">
        <v>4610.5</v>
      </c>
      <c r="F8" s="6">
        <v>424540.73</v>
      </c>
      <c r="G8" s="6">
        <v>32189</v>
      </c>
      <c r="H8" s="91">
        <v>163.80000000000001</v>
      </c>
      <c r="I8" s="91">
        <v>2484.54</v>
      </c>
      <c r="J8" s="91">
        <v>724.54</v>
      </c>
      <c r="K8" s="96">
        <v>4137</v>
      </c>
    </row>
    <row r="9" spans="1:11">
      <c r="A9" s="7" t="s">
        <v>8</v>
      </c>
      <c r="B9" s="8">
        <v>503</v>
      </c>
      <c r="C9" s="8">
        <v>540</v>
      </c>
      <c r="D9" s="8">
        <v>213</v>
      </c>
      <c r="E9" s="8">
        <v>637</v>
      </c>
      <c r="F9" s="8">
        <v>104</v>
      </c>
      <c r="G9" s="8">
        <v>611</v>
      </c>
      <c r="H9" s="92">
        <v>2387.77</v>
      </c>
      <c r="I9" s="92">
        <v>172.22</v>
      </c>
      <c r="J9" s="92">
        <v>115.51</v>
      </c>
      <c r="K9" s="97">
        <v>6120</v>
      </c>
    </row>
    <row r="10" spans="1:11">
      <c r="A10" s="5" t="s">
        <v>9</v>
      </c>
      <c r="B10" s="6">
        <v>12893.56</v>
      </c>
      <c r="C10" s="6">
        <v>9711.25</v>
      </c>
      <c r="D10" s="6">
        <v>12514.32</v>
      </c>
      <c r="E10" s="6">
        <v>7698.39</v>
      </c>
      <c r="F10" s="6">
        <v>14434.87</v>
      </c>
      <c r="G10" s="6">
        <v>8982</v>
      </c>
      <c r="H10" s="91">
        <v>20322.810000000001</v>
      </c>
      <c r="I10" s="91">
        <v>2260.62</v>
      </c>
      <c r="J10" s="91">
        <v>5104.6499999999996</v>
      </c>
      <c r="K10" s="96">
        <v>9908</v>
      </c>
    </row>
    <row r="11" spans="1:11">
      <c r="A11" s="7" t="s">
        <v>10</v>
      </c>
      <c r="B11" s="8">
        <v>10560.85</v>
      </c>
      <c r="C11" s="8">
        <v>17215.95</v>
      </c>
      <c r="D11" s="8">
        <v>10703.87</v>
      </c>
      <c r="E11" s="8">
        <v>7688.98</v>
      </c>
      <c r="F11" s="8">
        <v>87920.05</v>
      </c>
      <c r="G11" s="8">
        <v>51902.61</v>
      </c>
      <c r="H11" s="92">
        <v>30554.12</v>
      </c>
      <c r="I11" s="92">
        <v>17600.52</v>
      </c>
      <c r="J11" s="92">
        <v>1974.05</v>
      </c>
      <c r="K11" s="97">
        <v>13418</v>
      </c>
    </row>
    <row r="12" spans="1:11">
      <c r="A12" s="699" t="s">
        <v>523</v>
      </c>
      <c r="B12" s="6">
        <v>890.82</v>
      </c>
      <c r="C12" s="6">
        <v>1722.14</v>
      </c>
      <c r="D12" s="6">
        <v>1868.85</v>
      </c>
      <c r="E12" s="6">
        <v>1160.01</v>
      </c>
      <c r="F12" s="6">
        <v>4415.62</v>
      </c>
      <c r="G12" s="6">
        <v>408</v>
      </c>
      <c r="H12" s="91">
        <v>2779.78</v>
      </c>
      <c r="I12" s="91">
        <v>881.8</v>
      </c>
      <c r="J12" s="91">
        <v>787.68</v>
      </c>
      <c r="K12" s="96">
        <v>844</v>
      </c>
    </row>
    <row r="13" spans="1:11">
      <c r="A13" s="7" t="s">
        <v>12</v>
      </c>
      <c r="B13" s="8">
        <v>4118</v>
      </c>
      <c r="C13" s="8">
        <v>27691</v>
      </c>
      <c r="D13" s="8">
        <v>4580.78</v>
      </c>
      <c r="E13" s="8">
        <v>5084</v>
      </c>
      <c r="F13" s="8">
        <v>42005.4</v>
      </c>
      <c r="G13" s="8">
        <v>51626.43</v>
      </c>
      <c r="H13" s="92">
        <v>19760.599999999999</v>
      </c>
      <c r="I13" s="92">
        <v>8433.6299999999992</v>
      </c>
      <c r="J13" s="92">
        <v>658.56</v>
      </c>
      <c r="K13" s="97">
        <v>9908</v>
      </c>
    </row>
    <row r="14" spans="1:11">
      <c r="A14" s="5" t="s">
        <v>13</v>
      </c>
      <c r="B14" s="6">
        <v>603.5</v>
      </c>
      <c r="C14" s="6">
        <v>1841</v>
      </c>
      <c r="D14" s="6">
        <v>435</v>
      </c>
      <c r="E14" s="6">
        <v>65</v>
      </c>
      <c r="F14" s="6">
        <v>2385</v>
      </c>
      <c r="G14" s="6">
        <v>429.17</v>
      </c>
      <c r="H14" s="91">
        <v>3876.99</v>
      </c>
      <c r="I14" s="91">
        <v>398.86</v>
      </c>
      <c r="J14" s="91">
        <v>676.98</v>
      </c>
      <c r="K14" s="96">
        <v>2380</v>
      </c>
    </row>
    <row r="15" spans="1:11">
      <c r="A15" s="7" t="s">
        <v>14</v>
      </c>
      <c r="B15" s="8">
        <v>12621</v>
      </c>
      <c r="C15" s="8">
        <v>13121</v>
      </c>
      <c r="D15" s="8">
        <v>11496.75</v>
      </c>
      <c r="E15" s="8">
        <v>10711.93</v>
      </c>
      <c r="F15" s="8">
        <v>12818.25</v>
      </c>
      <c r="G15" s="8">
        <v>15177.13</v>
      </c>
      <c r="H15" s="92">
        <v>26621.86</v>
      </c>
      <c r="I15" s="92">
        <v>7300.52</v>
      </c>
      <c r="J15" s="92">
        <v>5487.08</v>
      </c>
      <c r="K15" s="97">
        <v>11184</v>
      </c>
    </row>
    <row r="16" spans="1:11">
      <c r="A16" s="5" t="s">
        <v>15</v>
      </c>
      <c r="B16" s="6">
        <v>159.25</v>
      </c>
      <c r="C16" s="6">
        <v>1228.25</v>
      </c>
      <c r="D16" s="6">
        <v>3336.81</v>
      </c>
      <c r="E16" s="6">
        <v>310.39999999999998</v>
      </c>
      <c r="F16" s="6">
        <v>4076.38</v>
      </c>
      <c r="G16" s="6">
        <v>553</v>
      </c>
      <c r="H16" s="91">
        <v>5237.6099999999997</v>
      </c>
      <c r="I16" s="91">
        <v>558.46</v>
      </c>
      <c r="J16" s="91">
        <v>112.65</v>
      </c>
      <c r="K16" s="96">
        <v>3206</v>
      </c>
    </row>
    <row r="17" spans="1:11">
      <c r="A17" s="7" t="s">
        <v>16</v>
      </c>
      <c r="B17" s="8">
        <v>14963</v>
      </c>
      <c r="C17" s="8">
        <v>23770</v>
      </c>
      <c r="D17" s="8">
        <v>9458.5</v>
      </c>
      <c r="E17" s="8">
        <v>6299</v>
      </c>
      <c r="F17" s="8">
        <v>28781</v>
      </c>
      <c r="G17" s="8">
        <v>24478</v>
      </c>
      <c r="H17" s="92">
        <v>48331</v>
      </c>
      <c r="I17" s="92">
        <v>7706.3</v>
      </c>
      <c r="J17" s="92">
        <v>8018.5</v>
      </c>
      <c r="K17" s="97">
        <v>68265</v>
      </c>
    </row>
    <row r="18" spans="1:11">
      <c r="A18" s="5" t="s">
        <v>17</v>
      </c>
      <c r="B18" s="6">
        <v>2750.3</v>
      </c>
      <c r="C18" s="6">
        <v>5749.7</v>
      </c>
      <c r="D18" s="6">
        <v>6030.5</v>
      </c>
      <c r="E18" s="6">
        <v>3127.15</v>
      </c>
      <c r="F18" s="6">
        <v>9283.84</v>
      </c>
      <c r="G18" s="6">
        <v>2651</v>
      </c>
      <c r="H18" s="91">
        <v>9789.93</v>
      </c>
      <c r="I18" s="91">
        <v>2171.96</v>
      </c>
      <c r="J18" s="91">
        <v>1387.48</v>
      </c>
      <c r="K18" s="96">
        <v>5935</v>
      </c>
    </row>
    <row r="19" spans="1:11">
      <c r="A19" s="7" t="s">
        <v>18</v>
      </c>
      <c r="B19" s="8">
        <v>11628.65</v>
      </c>
      <c r="C19" s="8">
        <v>12939.5</v>
      </c>
      <c r="D19" s="8">
        <v>12468.75</v>
      </c>
      <c r="E19" s="8">
        <v>6778.5</v>
      </c>
      <c r="F19" s="8">
        <v>11840.1</v>
      </c>
      <c r="G19" s="8">
        <v>13745.15</v>
      </c>
      <c r="H19" s="92">
        <v>16210.21</v>
      </c>
      <c r="I19" s="92">
        <v>4728.5600000000004</v>
      </c>
      <c r="J19" s="92">
        <v>1366.17</v>
      </c>
      <c r="K19" s="97">
        <v>18098</v>
      </c>
    </row>
    <row r="20" spans="1:11">
      <c r="A20" s="5" t="s">
        <v>19</v>
      </c>
      <c r="B20" s="6">
        <v>326.64999999999998</v>
      </c>
      <c r="C20" s="6">
        <v>847.45</v>
      </c>
      <c r="D20" s="6">
        <v>677.81</v>
      </c>
      <c r="E20" s="6">
        <v>276.63</v>
      </c>
      <c r="F20" s="6">
        <v>2522.1999999999998</v>
      </c>
      <c r="G20" s="6">
        <v>1391</v>
      </c>
      <c r="H20" s="91">
        <v>4286.88</v>
      </c>
      <c r="I20" s="91">
        <v>930.55</v>
      </c>
      <c r="J20" s="91">
        <v>384.55</v>
      </c>
      <c r="K20" s="96">
        <v>1476</v>
      </c>
    </row>
    <row r="21" spans="1:11">
      <c r="A21" s="7" t="s">
        <v>20</v>
      </c>
      <c r="B21" s="8">
        <v>3351</v>
      </c>
      <c r="C21" s="8">
        <v>6324</v>
      </c>
      <c r="D21" s="8">
        <v>4525</v>
      </c>
      <c r="E21" s="8">
        <v>2421</v>
      </c>
      <c r="F21" s="8">
        <v>4560</v>
      </c>
      <c r="G21" s="8">
        <v>4766</v>
      </c>
      <c r="H21" s="92">
        <v>5478</v>
      </c>
      <c r="I21" s="92">
        <v>357</v>
      </c>
      <c r="J21" s="92">
        <v>453</v>
      </c>
      <c r="K21" s="97">
        <v>2740</v>
      </c>
    </row>
    <row r="22" spans="1:11">
      <c r="A22" s="5" t="s">
        <v>21</v>
      </c>
      <c r="B22" s="6">
        <v>1844.2</v>
      </c>
      <c r="C22" s="6">
        <v>4904.6400000000003</v>
      </c>
      <c r="D22" s="6">
        <v>3090.77</v>
      </c>
      <c r="E22" s="6">
        <v>613.17999999999995</v>
      </c>
      <c r="F22" s="6">
        <v>17935.419999999998</v>
      </c>
      <c r="G22" s="6">
        <v>289</v>
      </c>
      <c r="H22" s="91">
        <v>583.05999999999995</v>
      </c>
      <c r="I22" s="91">
        <v>153.65</v>
      </c>
      <c r="J22" s="91">
        <v>81.290000000000006</v>
      </c>
      <c r="K22" s="96">
        <v>1196</v>
      </c>
    </row>
    <row r="23" spans="1:11">
      <c r="A23" s="7" t="s">
        <v>22</v>
      </c>
      <c r="B23" s="8">
        <v>16032.5</v>
      </c>
      <c r="C23" s="8">
        <v>14677</v>
      </c>
      <c r="D23" s="8">
        <v>14650</v>
      </c>
      <c r="E23" s="8">
        <v>13180.31</v>
      </c>
      <c r="F23" s="8">
        <v>18176</v>
      </c>
      <c r="G23" s="8">
        <v>15387</v>
      </c>
      <c r="H23" s="92">
        <v>31245.43</v>
      </c>
      <c r="I23" s="92">
        <v>11070.5</v>
      </c>
      <c r="J23" s="92">
        <v>11175.8</v>
      </c>
      <c r="K23" s="97">
        <v>21288</v>
      </c>
    </row>
    <row r="24" spans="1:11">
      <c r="A24" s="5" t="s">
        <v>23</v>
      </c>
      <c r="B24" s="6">
        <v>693.95</v>
      </c>
      <c r="C24" s="6">
        <v>2079</v>
      </c>
      <c r="D24" s="6">
        <v>7402.81</v>
      </c>
      <c r="E24" s="6">
        <v>5823.15</v>
      </c>
      <c r="F24" s="6">
        <v>10901.64</v>
      </c>
      <c r="G24" s="6">
        <v>3484</v>
      </c>
      <c r="H24" s="91">
        <v>9047.2099999999991</v>
      </c>
      <c r="I24" s="91">
        <v>3744.56</v>
      </c>
      <c r="J24" s="91">
        <v>2117.9</v>
      </c>
      <c r="K24" s="96">
        <v>9174</v>
      </c>
    </row>
    <row r="25" spans="1:11">
      <c r="A25" s="7" t="s">
        <v>24</v>
      </c>
      <c r="B25" s="8">
        <v>202.05</v>
      </c>
      <c r="C25" s="8">
        <v>2786.25</v>
      </c>
      <c r="D25" s="8">
        <v>2059.5</v>
      </c>
      <c r="E25" s="8">
        <v>528.5</v>
      </c>
      <c r="F25" s="8">
        <v>2775.5</v>
      </c>
      <c r="G25" s="8">
        <v>779.9</v>
      </c>
      <c r="H25" s="92">
        <v>1230.6099999999999</v>
      </c>
      <c r="I25" s="92">
        <v>123.75</v>
      </c>
      <c r="J25" s="92">
        <v>58.25</v>
      </c>
      <c r="K25" s="97">
        <v>1413</v>
      </c>
    </row>
    <row r="26" spans="1:11">
      <c r="A26" s="5" t="s">
        <v>25</v>
      </c>
      <c r="B26" s="6">
        <v>757.07</v>
      </c>
      <c r="C26" s="6">
        <v>17830</v>
      </c>
      <c r="D26" s="6">
        <v>42350</v>
      </c>
      <c r="E26" s="6">
        <v>5738.5</v>
      </c>
      <c r="F26" s="6">
        <v>79022.2</v>
      </c>
      <c r="G26" s="6">
        <v>1015.16</v>
      </c>
      <c r="H26" s="91">
        <v>24652.62</v>
      </c>
      <c r="I26" s="91">
        <v>1409.25</v>
      </c>
      <c r="J26" s="91">
        <v>5572.17</v>
      </c>
      <c r="K26" s="96">
        <v>2301</v>
      </c>
    </row>
    <row r="27" spans="1:11">
      <c r="A27" s="7" t="s">
        <v>26</v>
      </c>
      <c r="B27" s="8">
        <v>301</v>
      </c>
      <c r="C27" s="8">
        <v>3547</v>
      </c>
      <c r="D27" s="8">
        <v>1507</v>
      </c>
      <c r="E27" s="8">
        <v>499</v>
      </c>
      <c r="F27" s="8">
        <v>13496.75</v>
      </c>
      <c r="G27" s="8">
        <v>427</v>
      </c>
      <c r="H27" s="92">
        <v>11945.05</v>
      </c>
      <c r="I27" s="92">
        <v>298.10000000000002</v>
      </c>
      <c r="J27" s="92">
        <v>379.1</v>
      </c>
      <c r="K27" s="97">
        <v>2989</v>
      </c>
    </row>
    <row r="28" spans="1:11">
      <c r="A28" s="5" t="s">
        <v>27</v>
      </c>
      <c r="B28" s="6">
        <v>4419.5</v>
      </c>
      <c r="C28" s="6">
        <v>3749</v>
      </c>
      <c r="D28" s="6">
        <v>1488</v>
      </c>
      <c r="E28" s="6">
        <v>1820</v>
      </c>
      <c r="F28" s="6">
        <v>4084</v>
      </c>
      <c r="G28" s="6">
        <v>4516</v>
      </c>
      <c r="H28" s="91">
        <v>4415</v>
      </c>
      <c r="I28" s="91">
        <v>347</v>
      </c>
      <c r="J28" s="91">
        <v>502.03</v>
      </c>
      <c r="K28" s="96">
        <v>1557</v>
      </c>
    </row>
    <row r="29" spans="1:11">
      <c r="A29" s="7" t="s">
        <v>28</v>
      </c>
      <c r="B29" s="8">
        <v>4468.5</v>
      </c>
      <c r="C29" s="8">
        <v>6616</v>
      </c>
      <c r="D29" s="8">
        <v>6009</v>
      </c>
      <c r="E29" s="8">
        <v>5306.2</v>
      </c>
      <c r="F29" s="8">
        <v>63237</v>
      </c>
      <c r="G29" s="8">
        <v>75202</v>
      </c>
      <c r="H29" s="92">
        <v>69855.8</v>
      </c>
      <c r="I29" s="92">
        <v>49781.09</v>
      </c>
      <c r="J29" s="92">
        <v>1959.7</v>
      </c>
      <c r="K29" s="97">
        <v>39271</v>
      </c>
    </row>
    <row r="30" spans="1:11">
      <c r="A30" s="5" t="s">
        <v>29</v>
      </c>
      <c r="B30" s="6">
        <v>1645</v>
      </c>
      <c r="C30" s="6">
        <v>1029.74</v>
      </c>
      <c r="D30" s="6">
        <v>4863.5</v>
      </c>
      <c r="E30" s="6">
        <v>1230</v>
      </c>
      <c r="F30" s="6">
        <v>289</v>
      </c>
      <c r="G30" s="6">
        <v>1525</v>
      </c>
      <c r="H30" s="91">
        <v>4339.3</v>
      </c>
      <c r="I30" s="91">
        <v>4658.74</v>
      </c>
      <c r="J30" s="91">
        <v>695.7</v>
      </c>
      <c r="K30" s="96">
        <v>3049</v>
      </c>
    </row>
    <row r="31" spans="1:11">
      <c r="A31" s="7" t="s">
        <v>30</v>
      </c>
      <c r="B31" s="8">
        <v>112.5</v>
      </c>
      <c r="C31" s="8">
        <v>1181.5</v>
      </c>
      <c r="D31" s="8">
        <v>2269</v>
      </c>
      <c r="E31" s="8">
        <v>545</v>
      </c>
      <c r="F31" s="8">
        <v>15958.8</v>
      </c>
      <c r="G31" s="8">
        <v>205</v>
      </c>
      <c r="H31" s="92">
        <v>2498.0300000000002</v>
      </c>
      <c r="I31" s="92">
        <v>64.5</v>
      </c>
      <c r="J31" s="92">
        <v>228.25</v>
      </c>
      <c r="K31" s="97">
        <v>641</v>
      </c>
    </row>
    <row r="32" spans="1:11">
      <c r="A32" s="5" t="s">
        <v>31</v>
      </c>
      <c r="B32" s="6">
        <v>259.5</v>
      </c>
      <c r="C32" s="6">
        <v>619.25</v>
      </c>
      <c r="D32" s="6">
        <v>2080</v>
      </c>
      <c r="E32" s="6">
        <v>500.25</v>
      </c>
      <c r="F32" s="6">
        <v>1602.25</v>
      </c>
      <c r="G32" s="6">
        <v>815</v>
      </c>
      <c r="H32" s="91">
        <v>1147.28</v>
      </c>
      <c r="I32" s="91">
        <v>366.45</v>
      </c>
      <c r="J32" s="91">
        <v>266.75</v>
      </c>
      <c r="K32" s="96">
        <v>1498</v>
      </c>
    </row>
    <row r="33" spans="1:11">
      <c r="A33" s="7" t="s">
        <v>32</v>
      </c>
      <c r="B33" s="8">
        <v>1287.5</v>
      </c>
      <c r="C33" s="8">
        <v>1734.42</v>
      </c>
      <c r="D33" s="8">
        <v>2806.55</v>
      </c>
      <c r="E33" s="8">
        <v>1233.45</v>
      </c>
      <c r="F33" s="8">
        <v>3664.75</v>
      </c>
      <c r="G33" s="8">
        <v>918</v>
      </c>
      <c r="H33" s="92">
        <v>6690.5</v>
      </c>
      <c r="I33" s="92">
        <v>1275.95</v>
      </c>
      <c r="J33" s="92">
        <v>1155.6199999999999</v>
      </c>
      <c r="K33" s="97">
        <v>3013</v>
      </c>
    </row>
    <row r="34" spans="1:11">
      <c r="A34" s="5" t="s">
        <v>33</v>
      </c>
      <c r="B34" s="6">
        <v>2678.5</v>
      </c>
      <c r="C34" s="6">
        <v>5592.4</v>
      </c>
      <c r="D34" s="6">
        <v>15463.23</v>
      </c>
      <c r="E34" s="6">
        <v>3463.4</v>
      </c>
      <c r="F34" s="6">
        <v>7458</v>
      </c>
      <c r="G34" s="6">
        <v>749</v>
      </c>
      <c r="H34" s="91">
        <v>2597.8000000000002</v>
      </c>
      <c r="I34" s="91">
        <v>984</v>
      </c>
      <c r="J34" s="91">
        <v>8646.25</v>
      </c>
      <c r="K34" s="96">
        <v>7021</v>
      </c>
    </row>
    <row r="35" spans="1:11">
      <c r="A35" s="7" t="s">
        <v>34</v>
      </c>
      <c r="B35" s="8">
        <v>385</v>
      </c>
      <c r="C35" s="8">
        <v>1191.5</v>
      </c>
      <c r="D35" s="8">
        <v>13437.75</v>
      </c>
      <c r="E35" s="8">
        <v>1699.5</v>
      </c>
      <c r="F35" s="8">
        <v>42278.5</v>
      </c>
      <c r="G35" s="8">
        <v>5625</v>
      </c>
      <c r="H35" s="92">
        <v>4029.6</v>
      </c>
      <c r="I35" s="92">
        <v>511.55</v>
      </c>
      <c r="J35" s="92">
        <v>778.87</v>
      </c>
      <c r="K35" s="97">
        <v>6887</v>
      </c>
    </row>
    <row r="36" spans="1:11" ht="15.75" thickBot="1">
      <c r="A36" s="9" t="s">
        <v>35</v>
      </c>
      <c r="B36" s="10">
        <v>141660.47</v>
      </c>
      <c r="C36" s="10">
        <v>231645.48</v>
      </c>
      <c r="D36" s="10">
        <v>296344.21000000002</v>
      </c>
      <c r="E36" s="10">
        <v>114723.38</v>
      </c>
      <c r="F36" s="10">
        <v>956404.8</v>
      </c>
      <c r="G36" s="10">
        <v>347901</v>
      </c>
      <c r="H36" s="98">
        <v>413216</v>
      </c>
      <c r="I36" s="98">
        <v>155533.53</v>
      </c>
      <c r="J36" s="98">
        <v>88538.14</v>
      </c>
      <c r="K36" s="99">
        <v>272776</v>
      </c>
    </row>
    <row r="37" spans="1:11" ht="36.75" customHeight="1">
      <c r="A37" s="886" t="s">
        <v>778</v>
      </c>
      <c r="B37" s="907"/>
      <c r="C37" s="907"/>
      <c r="D37" s="907"/>
      <c r="E37" s="907"/>
      <c r="F37" s="907"/>
      <c r="G37" s="907"/>
      <c r="H37" s="907"/>
      <c r="I37" s="907"/>
      <c r="J37" s="907"/>
      <c r="K37" s="907"/>
    </row>
    <row r="38" spans="1:11">
      <c r="A38" s="117" t="s">
        <v>36</v>
      </c>
      <c r="B38" s="318"/>
      <c r="C38" s="318"/>
      <c r="D38" s="318"/>
      <c r="E38" s="318"/>
      <c r="F38" s="318"/>
      <c r="G38" s="318"/>
      <c r="H38" s="318"/>
      <c r="I38" s="318"/>
      <c r="J38" s="318"/>
      <c r="K38" s="318"/>
    </row>
    <row r="39" spans="1:11" ht="19.5" customHeight="1">
      <c r="A39" s="878" t="s">
        <v>683</v>
      </c>
      <c r="B39" s="878"/>
      <c r="C39" s="878"/>
      <c r="D39" s="878"/>
      <c r="E39" s="878"/>
      <c r="F39" s="878"/>
      <c r="G39" s="878"/>
      <c r="H39" s="878"/>
      <c r="I39" s="878"/>
      <c r="J39" s="878"/>
      <c r="K39" s="878"/>
    </row>
    <row r="40" spans="1:11">
      <c r="A40" s="117" t="s">
        <v>66</v>
      </c>
    </row>
    <row r="41" spans="1:11" ht="36.75" customHeight="1">
      <c r="A41" s="858" t="s">
        <v>700</v>
      </c>
      <c r="B41" s="858"/>
      <c r="C41" s="858"/>
      <c r="D41" s="858"/>
      <c r="E41" s="858"/>
      <c r="F41" s="858"/>
      <c r="G41" s="858"/>
      <c r="H41" s="858"/>
      <c r="I41" s="858"/>
      <c r="J41" s="858"/>
      <c r="K41" s="858"/>
    </row>
  </sheetData>
  <mergeCells count="4">
    <mergeCell ref="A1:K1"/>
    <mergeCell ref="A37:K37"/>
    <mergeCell ref="A39:K39"/>
    <mergeCell ref="A41:K41"/>
  </mergeCells>
  <pageMargins left="0.7" right="0.7" top="0.75" bottom="0.75" header="0.3" footer="0.3"/>
  <pageSetup orientation="portrait" r:id="rId1"/>
  <webPublishItems count="1">
    <webPublishItem id="19947" divId="C_19947" sourceType="range" sourceRef="A1:K41" destinationFile="C:\Users\lizzeth.romero\Documents\Numeralia_2017\C13.htm"/>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43"/>
  <sheetViews>
    <sheetView workbookViewId="0">
      <pane xSplit="1" ySplit="4" topLeftCell="B5" activePane="bottomRight" state="frozen"/>
      <selection pane="topRight" activeCell="B1" sqref="B1"/>
      <selection pane="bottomLeft" activeCell="A5" sqref="A5"/>
      <selection pane="bottomRight" sqref="A1:K1"/>
    </sheetView>
  </sheetViews>
  <sheetFormatPr baseColWidth="10" defaultRowHeight="15"/>
  <cols>
    <col min="1" max="1" width="14.7109375" style="261" customWidth="1"/>
    <col min="2" max="11" width="7.28515625" style="261" customWidth="1"/>
    <col min="12" max="164" width="11.42578125" style="261"/>
    <col min="165" max="165" width="14.7109375" style="261" customWidth="1"/>
    <col min="166" max="235" width="7.7109375" style="261" customWidth="1"/>
    <col min="236" max="420" width="11.42578125" style="261"/>
    <col min="421" max="421" width="14.7109375" style="261" customWidth="1"/>
    <col min="422" max="491" width="7.7109375" style="261" customWidth="1"/>
    <col min="492" max="676" width="11.42578125" style="261"/>
    <col min="677" max="677" width="14.7109375" style="261" customWidth="1"/>
    <col min="678" max="747" width="7.7109375" style="261" customWidth="1"/>
    <col min="748" max="932" width="11.42578125" style="261"/>
    <col min="933" max="933" width="14.7109375" style="261" customWidth="1"/>
    <col min="934" max="1003" width="7.7109375" style="261" customWidth="1"/>
    <col min="1004" max="1188" width="11.42578125" style="261"/>
    <col min="1189" max="1189" width="14.7109375" style="261" customWidth="1"/>
    <col min="1190" max="1259" width="7.7109375" style="261" customWidth="1"/>
    <col min="1260" max="1444" width="11.42578125" style="261"/>
    <col min="1445" max="1445" width="14.7109375" style="261" customWidth="1"/>
    <col min="1446" max="1515" width="7.7109375" style="261" customWidth="1"/>
    <col min="1516" max="1700" width="11.42578125" style="261"/>
    <col min="1701" max="1701" width="14.7109375" style="261" customWidth="1"/>
    <col min="1702" max="1771" width="7.7109375" style="261" customWidth="1"/>
    <col min="1772" max="1956" width="11.42578125" style="261"/>
    <col min="1957" max="1957" width="14.7109375" style="261" customWidth="1"/>
    <col min="1958" max="2027" width="7.7109375" style="261" customWidth="1"/>
    <col min="2028" max="2212" width="11.42578125" style="261"/>
    <col min="2213" max="2213" width="14.7109375" style="261" customWidth="1"/>
    <col min="2214" max="2283" width="7.7109375" style="261" customWidth="1"/>
    <col min="2284" max="2468" width="11.42578125" style="261"/>
    <col min="2469" max="2469" width="14.7109375" style="261" customWidth="1"/>
    <col min="2470" max="2539" width="7.7109375" style="261" customWidth="1"/>
    <col min="2540" max="2724" width="11.42578125" style="261"/>
    <col min="2725" max="2725" width="14.7109375" style="261" customWidth="1"/>
    <col min="2726" max="2795" width="7.7109375" style="261" customWidth="1"/>
    <col min="2796" max="2980" width="11.42578125" style="261"/>
    <col min="2981" max="2981" width="14.7109375" style="261" customWidth="1"/>
    <col min="2982" max="3051" width="7.7109375" style="261" customWidth="1"/>
    <col min="3052" max="3236" width="11.42578125" style="261"/>
    <col min="3237" max="3237" width="14.7109375" style="261" customWidth="1"/>
    <col min="3238" max="3307" width="7.7109375" style="261" customWidth="1"/>
    <col min="3308" max="3492" width="11.42578125" style="261"/>
    <col min="3493" max="3493" width="14.7109375" style="261" customWidth="1"/>
    <col min="3494" max="3563" width="7.7109375" style="261" customWidth="1"/>
    <col min="3564" max="3748" width="11.42578125" style="261"/>
    <col min="3749" max="3749" width="14.7109375" style="261" customWidth="1"/>
    <col min="3750" max="3819" width="7.7109375" style="261" customWidth="1"/>
    <col min="3820" max="4004" width="11.42578125" style="261"/>
    <col min="4005" max="4005" width="14.7109375" style="261" customWidth="1"/>
    <col min="4006" max="4075" width="7.7109375" style="261" customWidth="1"/>
    <col min="4076" max="4260" width="11.42578125" style="261"/>
    <col min="4261" max="4261" width="14.7109375" style="261" customWidth="1"/>
    <col min="4262" max="4331" width="7.7109375" style="261" customWidth="1"/>
    <col min="4332" max="4516" width="11.42578125" style="261"/>
    <col min="4517" max="4517" width="14.7109375" style="261" customWidth="1"/>
    <col min="4518" max="4587" width="7.7109375" style="261" customWidth="1"/>
    <col min="4588" max="4772" width="11.42578125" style="261"/>
    <col min="4773" max="4773" width="14.7109375" style="261" customWidth="1"/>
    <col min="4774" max="4843" width="7.7109375" style="261" customWidth="1"/>
    <col min="4844" max="5028" width="11.42578125" style="261"/>
    <col min="5029" max="5029" width="14.7109375" style="261" customWidth="1"/>
    <col min="5030" max="5099" width="7.7109375" style="261" customWidth="1"/>
    <col min="5100" max="5284" width="11.42578125" style="261"/>
    <col min="5285" max="5285" width="14.7109375" style="261" customWidth="1"/>
    <col min="5286" max="5355" width="7.7109375" style="261" customWidth="1"/>
    <col min="5356" max="5540" width="11.42578125" style="261"/>
    <col min="5541" max="5541" width="14.7109375" style="261" customWidth="1"/>
    <col min="5542" max="5611" width="7.7109375" style="261" customWidth="1"/>
    <col min="5612" max="5796" width="11.42578125" style="261"/>
    <col min="5797" max="5797" width="14.7109375" style="261" customWidth="1"/>
    <col min="5798" max="5867" width="7.7109375" style="261" customWidth="1"/>
    <col min="5868" max="6052" width="11.42578125" style="261"/>
    <col min="6053" max="6053" width="14.7109375" style="261" customWidth="1"/>
    <col min="6054" max="6123" width="7.7109375" style="261" customWidth="1"/>
    <col min="6124" max="6308" width="11.42578125" style="261"/>
    <col min="6309" max="6309" width="14.7109375" style="261" customWidth="1"/>
    <col min="6310" max="6379" width="7.7109375" style="261" customWidth="1"/>
    <col min="6380" max="6564" width="11.42578125" style="261"/>
    <col min="6565" max="6565" width="14.7109375" style="261" customWidth="1"/>
    <col min="6566" max="6635" width="7.7109375" style="261" customWidth="1"/>
    <col min="6636" max="6820" width="11.42578125" style="261"/>
    <col min="6821" max="6821" width="14.7109375" style="261" customWidth="1"/>
    <col min="6822" max="6891" width="7.7109375" style="261" customWidth="1"/>
    <col min="6892" max="7076" width="11.42578125" style="261"/>
    <col min="7077" max="7077" width="14.7109375" style="261" customWidth="1"/>
    <col min="7078" max="7147" width="7.7109375" style="261" customWidth="1"/>
    <col min="7148" max="7332" width="11.42578125" style="261"/>
    <col min="7333" max="7333" width="14.7109375" style="261" customWidth="1"/>
    <col min="7334" max="7403" width="7.7109375" style="261" customWidth="1"/>
    <col min="7404" max="7588" width="11.42578125" style="261"/>
    <col min="7589" max="7589" width="14.7109375" style="261" customWidth="1"/>
    <col min="7590" max="7659" width="7.7109375" style="261" customWidth="1"/>
    <col min="7660" max="7844" width="11.42578125" style="261"/>
    <col min="7845" max="7845" width="14.7109375" style="261" customWidth="1"/>
    <col min="7846" max="7915" width="7.7109375" style="261" customWidth="1"/>
    <col min="7916" max="8100" width="11.42578125" style="261"/>
    <col min="8101" max="8101" width="14.7109375" style="261" customWidth="1"/>
    <col min="8102" max="8171" width="7.7109375" style="261" customWidth="1"/>
    <col min="8172" max="8356" width="11.42578125" style="261"/>
    <col min="8357" max="8357" width="14.7109375" style="261" customWidth="1"/>
    <col min="8358" max="8427" width="7.7109375" style="261" customWidth="1"/>
    <col min="8428" max="8612" width="11.42578125" style="261"/>
    <col min="8613" max="8613" width="14.7109375" style="261" customWidth="1"/>
    <col min="8614" max="8683" width="7.7109375" style="261" customWidth="1"/>
    <col min="8684" max="8868" width="11.42578125" style="261"/>
    <col min="8869" max="8869" width="14.7109375" style="261" customWidth="1"/>
    <col min="8870" max="8939" width="7.7109375" style="261" customWidth="1"/>
    <col min="8940" max="9124" width="11.42578125" style="261"/>
    <col min="9125" max="9125" width="14.7109375" style="261" customWidth="1"/>
    <col min="9126" max="9195" width="7.7109375" style="261" customWidth="1"/>
    <col min="9196" max="9380" width="11.42578125" style="261"/>
    <col min="9381" max="9381" width="14.7109375" style="261" customWidth="1"/>
    <col min="9382" max="9451" width="7.7109375" style="261" customWidth="1"/>
    <col min="9452" max="9636" width="11.42578125" style="261"/>
    <col min="9637" max="9637" width="14.7109375" style="261" customWidth="1"/>
    <col min="9638" max="9707" width="7.7109375" style="261" customWidth="1"/>
    <col min="9708" max="9892" width="11.42578125" style="261"/>
    <col min="9893" max="9893" width="14.7109375" style="261" customWidth="1"/>
    <col min="9894" max="9963" width="7.7109375" style="261" customWidth="1"/>
    <col min="9964" max="10148" width="11.42578125" style="261"/>
    <col min="10149" max="10149" width="14.7109375" style="261" customWidth="1"/>
    <col min="10150" max="10219" width="7.7109375" style="261" customWidth="1"/>
    <col min="10220" max="10404" width="11.42578125" style="261"/>
    <col min="10405" max="10405" width="14.7109375" style="261" customWidth="1"/>
    <col min="10406" max="10475" width="7.7109375" style="261" customWidth="1"/>
    <col min="10476" max="10660" width="11.42578125" style="261"/>
    <col min="10661" max="10661" width="14.7109375" style="261" customWidth="1"/>
    <col min="10662" max="10731" width="7.7109375" style="261" customWidth="1"/>
    <col min="10732" max="10916" width="11.42578125" style="261"/>
    <col min="10917" max="10917" width="14.7109375" style="261" customWidth="1"/>
    <col min="10918" max="10987" width="7.7109375" style="261" customWidth="1"/>
    <col min="10988" max="11172" width="11.42578125" style="261"/>
    <col min="11173" max="11173" width="14.7109375" style="261" customWidth="1"/>
    <col min="11174" max="11243" width="7.7109375" style="261" customWidth="1"/>
    <col min="11244" max="11428" width="11.42578125" style="261"/>
    <col min="11429" max="11429" width="14.7109375" style="261" customWidth="1"/>
    <col min="11430" max="11499" width="7.7109375" style="261" customWidth="1"/>
    <col min="11500" max="11684" width="11.42578125" style="261"/>
    <col min="11685" max="11685" width="14.7109375" style="261" customWidth="1"/>
    <col min="11686" max="11755" width="7.7109375" style="261" customWidth="1"/>
    <col min="11756" max="11940" width="11.42578125" style="261"/>
    <col min="11941" max="11941" width="14.7109375" style="261" customWidth="1"/>
    <col min="11942" max="12011" width="7.7109375" style="261" customWidth="1"/>
    <col min="12012" max="12196" width="11.42578125" style="261"/>
    <col min="12197" max="12197" width="14.7109375" style="261" customWidth="1"/>
    <col min="12198" max="12267" width="7.7109375" style="261" customWidth="1"/>
    <col min="12268" max="12452" width="11.42578125" style="261"/>
    <col min="12453" max="12453" width="14.7109375" style="261" customWidth="1"/>
    <col min="12454" max="12523" width="7.7109375" style="261" customWidth="1"/>
    <col min="12524" max="12708" width="11.42578125" style="261"/>
    <col min="12709" max="12709" width="14.7109375" style="261" customWidth="1"/>
    <col min="12710" max="12779" width="7.7109375" style="261" customWidth="1"/>
    <col min="12780" max="12964" width="11.42578125" style="261"/>
    <col min="12965" max="12965" width="14.7109375" style="261" customWidth="1"/>
    <col min="12966" max="13035" width="7.7109375" style="261" customWidth="1"/>
    <col min="13036" max="13220" width="11.42578125" style="261"/>
    <col min="13221" max="13221" width="14.7109375" style="261" customWidth="1"/>
    <col min="13222" max="13291" width="7.7109375" style="261" customWidth="1"/>
    <col min="13292" max="13476" width="11.42578125" style="261"/>
    <col min="13477" max="13477" width="14.7109375" style="261" customWidth="1"/>
    <col min="13478" max="13547" width="7.7109375" style="261" customWidth="1"/>
    <col min="13548" max="13732" width="11.42578125" style="261"/>
    <col min="13733" max="13733" width="14.7109375" style="261" customWidth="1"/>
    <col min="13734" max="13803" width="7.7109375" style="261" customWidth="1"/>
    <col min="13804" max="13988" width="11.42578125" style="261"/>
    <col min="13989" max="13989" width="14.7109375" style="261" customWidth="1"/>
    <col min="13990" max="14059" width="7.7109375" style="261" customWidth="1"/>
    <col min="14060" max="14244" width="11.42578125" style="261"/>
    <col min="14245" max="14245" width="14.7109375" style="261" customWidth="1"/>
    <col min="14246" max="14315" width="7.7109375" style="261" customWidth="1"/>
    <col min="14316" max="14500" width="11.42578125" style="261"/>
    <col min="14501" max="14501" width="14.7109375" style="261" customWidth="1"/>
    <col min="14502" max="14571" width="7.7109375" style="261" customWidth="1"/>
    <col min="14572" max="14756" width="11.42578125" style="261"/>
    <col min="14757" max="14757" width="14.7109375" style="261" customWidth="1"/>
    <col min="14758" max="14827" width="7.7109375" style="261" customWidth="1"/>
    <col min="14828" max="15012" width="11.42578125" style="261"/>
    <col min="15013" max="15013" width="14.7109375" style="261" customWidth="1"/>
    <col min="15014" max="15083" width="7.7109375" style="261" customWidth="1"/>
    <col min="15084" max="15268" width="11.42578125" style="261"/>
    <col min="15269" max="15269" width="14.7109375" style="261" customWidth="1"/>
    <col min="15270" max="15339" width="7.7109375" style="261" customWidth="1"/>
    <col min="15340" max="15524" width="11.42578125" style="261"/>
    <col min="15525" max="15525" width="14.7109375" style="261" customWidth="1"/>
    <col min="15526" max="15595" width="7.7109375" style="261" customWidth="1"/>
    <col min="15596" max="15780" width="11.42578125" style="261"/>
    <col min="15781" max="15781" width="14.7109375" style="261" customWidth="1"/>
    <col min="15782" max="15851" width="7.7109375" style="261" customWidth="1"/>
    <col min="15852" max="16036" width="11.42578125" style="261"/>
    <col min="16037" max="16037" width="14.7109375" style="261" customWidth="1"/>
    <col min="16038" max="16107" width="7.7109375" style="261" customWidth="1"/>
    <col min="16108" max="16384" width="11.42578125" style="261"/>
  </cols>
  <sheetData>
    <row r="1" spans="1:11" ht="17.25">
      <c r="A1" s="882" t="s">
        <v>379</v>
      </c>
      <c r="B1" s="882"/>
      <c r="C1" s="882"/>
      <c r="D1" s="882"/>
      <c r="E1" s="882"/>
      <c r="F1" s="882"/>
      <c r="G1" s="882"/>
      <c r="H1" s="882"/>
      <c r="I1" s="882"/>
      <c r="J1" s="882"/>
      <c r="K1" s="882"/>
    </row>
    <row r="2" spans="1:11" ht="15.75" thickBot="1">
      <c r="A2" s="25" t="s">
        <v>47</v>
      </c>
    </row>
    <row r="3" spans="1:11" ht="23.25" customHeight="1">
      <c r="A3" s="910" t="s">
        <v>2</v>
      </c>
      <c r="B3" s="908" t="s">
        <v>326</v>
      </c>
      <c r="C3" s="908"/>
      <c r="D3" s="908" t="s">
        <v>327</v>
      </c>
      <c r="E3" s="908"/>
      <c r="F3" s="908" t="s">
        <v>328</v>
      </c>
      <c r="G3" s="908"/>
      <c r="H3" s="908" t="s">
        <v>329</v>
      </c>
      <c r="I3" s="908"/>
      <c r="J3" s="908" t="s">
        <v>64</v>
      </c>
      <c r="K3" s="909"/>
    </row>
    <row r="4" spans="1:11">
      <c r="A4" s="911"/>
      <c r="B4" s="121" t="s">
        <v>412</v>
      </c>
      <c r="C4" s="121">
        <v>2016</v>
      </c>
      <c r="D4" s="121" t="s">
        <v>412</v>
      </c>
      <c r="E4" s="121">
        <v>2016</v>
      </c>
      <c r="F4" s="121" t="s">
        <v>412</v>
      </c>
      <c r="G4" s="121">
        <v>2016</v>
      </c>
      <c r="H4" s="121" t="s">
        <v>412</v>
      </c>
      <c r="I4" s="121">
        <v>2016</v>
      </c>
      <c r="J4" s="121" t="s">
        <v>412</v>
      </c>
      <c r="K4" s="712">
        <v>2016</v>
      </c>
    </row>
    <row r="5" spans="1:11">
      <c r="A5" s="5" t="s">
        <v>3</v>
      </c>
      <c r="B5" s="123">
        <v>16</v>
      </c>
      <c r="C5" s="123">
        <v>2087.34</v>
      </c>
      <c r="D5" s="123">
        <v>23.5</v>
      </c>
      <c r="E5" s="123">
        <v>581.78</v>
      </c>
      <c r="F5" s="124">
        <v>0</v>
      </c>
      <c r="G5" s="124">
        <v>0</v>
      </c>
      <c r="H5" s="123">
        <v>5.5</v>
      </c>
      <c r="I5" s="123">
        <v>2.62</v>
      </c>
      <c r="J5" s="123">
        <v>45</v>
      </c>
      <c r="K5" s="126">
        <v>2671.74</v>
      </c>
    </row>
    <row r="6" spans="1:11">
      <c r="A6" s="7" t="s">
        <v>4</v>
      </c>
      <c r="B6" s="8">
        <v>6218.35</v>
      </c>
      <c r="C6" s="8">
        <v>939.35</v>
      </c>
      <c r="D6" s="8">
        <v>7569.6</v>
      </c>
      <c r="E6" s="8">
        <v>4768.07</v>
      </c>
      <c r="F6" s="127">
        <v>0.25</v>
      </c>
      <c r="G6" s="127">
        <v>0</v>
      </c>
      <c r="H6" s="8">
        <v>276.25</v>
      </c>
      <c r="I6" s="8">
        <v>20.5</v>
      </c>
      <c r="J6" s="123">
        <v>14064.45</v>
      </c>
      <c r="K6" s="126">
        <v>5727.92</v>
      </c>
    </row>
    <row r="7" spans="1:11">
      <c r="A7" s="5" t="s">
        <v>5</v>
      </c>
      <c r="B7" s="123">
        <v>790.5</v>
      </c>
      <c r="C7" s="123">
        <v>109.6</v>
      </c>
      <c r="D7" s="123">
        <v>258.5</v>
      </c>
      <c r="E7" s="123">
        <v>19.920000000000002</v>
      </c>
      <c r="F7" s="123">
        <v>0</v>
      </c>
      <c r="G7" s="123">
        <v>0.7</v>
      </c>
      <c r="H7" s="123">
        <v>116</v>
      </c>
      <c r="I7" s="123">
        <v>153.34</v>
      </c>
      <c r="J7" s="123">
        <v>1165</v>
      </c>
      <c r="K7" s="126">
        <v>283.56</v>
      </c>
    </row>
    <row r="8" spans="1:11">
      <c r="A8" s="7" t="s">
        <v>6</v>
      </c>
      <c r="B8" s="8">
        <v>182</v>
      </c>
      <c r="C8" s="8">
        <v>4013</v>
      </c>
      <c r="D8" s="127">
        <v>5</v>
      </c>
      <c r="E8" s="127">
        <v>1</v>
      </c>
      <c r="F8" s="127">
        <v>0</v>
      </c>
      <c r="G8" s="127">
        <v>1098</v>
      </c>
      <c r="H8" s="8">
        <v>213</v>
      </c>
      <c r="I8" s="8">
        <v>64.5</v>
      </c>
      <c r="J8" s="123">
        <v>400</v>
      </c>
      <c r="K8" s="126">
        <v>5176.5</v>
      </c>
    </row>
    <row r="9" spans="1:11">
      <c r="A9" s="5" t="s">
        <v>7</v>
      </c>
      <c r="B9" s="123">
        <v>1032.5</v>
      </c>
      <c r="C9" s="123">
        <v>2200.0700000000002</v>
      </c>
      <c r="D9" s="123">
        <v>3559</v>
      </c>
      <c r="E9" s="123">
        <v>1793.26</v>
      </c>
      <c r="F9" s="124">
        <v>0</v>
      </c>
      <c r="G9" s="124">
        <v>0.4</v>
      </c>
      <c r="H9" s="123">
        <v>19</v>
      </c>
      <c r="I9" s="123">
        <v>142.91999999999999</v>
      </c>
      <c r="J9" s="123">
        <v>4610.5</v>
      </c>
      <c r="K9" s="126">
        <v>4136.6499999999996</v>
      </c>
    </row>
    <row r="10" spans="1:11">
      <c r="A10" s="7" t="s">
        <v>8</v>
      </c>
      <c r="B10" s="8">
        <v>230</v>
      </c>
      <c r="C10" s="8">
        <v>4295.0600000000004</v>
      </c>
      <c r="D10" s="8">
        <v>397</v>
      </c>
      <c r="E10" s="8">
        <v>1824.98</v>
      </c>
      <c r="F10" s="8">
        <v>10</v>
      </c>
      <c r="G10" s="8">
        <v>0</v>
      </c>
      <c r="H10" s="8">
        <v>0</v>
      </c>
      <c r="I10" s="8">
        <v>0</v>
      </c>
      <c r="J10" s="123">
        <v>637</v>
      </c>
      <c r="K10" s="126">
        <v>6120.04</v>
      </c>
    </row>
    <row r="11" spans="1:11">
      <c r="A11" s="5" t="s">
        <v>9</v>
      </c>
      <c r="B11" s="123">
        <v>5721.64</v>
      </c>
      <c r="C11" s="123">
        <v>8025.65</v>
      </c>
      <c r="D11" s="123">
        <v>1249.75</v>
      </c>
      <c r="E11" s="123">
        <v>1693.85</v>
      </c>
      <c r="F11" s="123">
        <v>629</v>
      </c>
      <c r="G11" s="123">
        <v>49.15</v>
      </c>
      <c r="H11" s="123">
        <v>98</v>
      </c>
      <c r="I11" s="123">
        <v>139.25</v>
      </c>
      <c r="J11" s="123">
        <v>7698.39</v>
      </c>
      <c r="K11" s="126">
        <v>9907.9</v>
      </c>
    </row>
    <row r="12" spans="1:11">
      <c r="A12" s="7" t="s">
        <v>10</v>
      </c>
      <c r="B12" s="8">
        <v>5214.58</v>
      </c>
      <c r="C12" s="8">
        <v>9798.5</v>
      </c>
      <c r="D12" s="8">
        <v>1632</v>
      </c>
      <c r="E12" s="8">
        <v>2797.52</v>
      </c>
      <c r="F12" s="8">
        <v>733</v>
      </c>
      <c r="G12" s="8">
        <v>609.30999999999995</v>
      </c>
      <c r="H12" s="8">
        <v>109</v>
      </c>
      <c r="I12" s="8">
        <v>213</v>
      </c>
      <c r="J12" s="123">
        <v>7688.98</v>
      </c>
      <c r="K12" s="126">
        <v>13418.33</v>
      </c>
    </row>
    <row r="13" spans="1:11">
      <c r="A13" s="699" t="s">
        <v>523</v>
      </c>
      <c r="B13" s="123">
        <v>1007.91</v>
      </c>
      <c r="C13" s="123">
        <v>826.51</v>
      </c>
      <c r="D13" s="123">
        <v>126.67</v>
      </c>
      <c r="E13" s="123">
        <v>10.47</v>
      </c>
      <c r="F13" s="123">
        <v>25.43</v>
      </c>
      <c r="G13" s="123">
        <v>6.85</v>
      </c>
      <c r="H13" s="123">
        <v>0</v>
      </c>
      <c r="I13" s="123">
        <v>0</v>
      </c>
      <c r="J13" s="123">
        <v>1160.01</v>
      </c>
      <c r="K13" s="126">
        <v>843.83</v>
      </c>
    </row>
    <row r="14" spans="1:11">
      <c r="A14" s="7" t="s">
        <v>12</v>
      </c>
      <c r="B14" s="8">
        <v>2510</v>
      </c>
      <c r="C14" s="8">
        <v>7277.36</v>
      </c>
      <c r="D14" s="8">
        <v>2574</v>
      </c>
      <c r="E14" s="8">
        <v>2172.5700000000002</v>
      </c>
      <c r="F14" s="8">
        <v>0</v>
      </c>
      <c r="G14" s="8">
        <v>272.33</v>
      </c>
      <c r="H14" s="8">
        <v>0</v>
      </c>
      <c r="I14" s="8">
        <v>185.7</v>
      </c>
      <c r="J14" s="123">
        <v>5084</v>
      </c>
      <c r="K14" s="126">
        <v>9907.9599999999991</v>
      </c>
    </row>
    <row r="15" spans="1:11">
      <c r="A15" s="5" t="s">
        <v>13</v>
      </c>
      <c r="B15" s="123">
        <v>60</v>
      </c>
      <c r="C15" s="123">
        <v>1701.41</v>
      </c>
      <c r="D15" s="123">
        <v>5</v>
      </c>
      <c r="E15" s="123">
        <v>668.99</v>
      </c>
      <c r="F15" s="123">
        <v>0</v>
      </c>
      <c r="G15" s="123">
        <v>4</v>
      </c>
      <c r="H15" s="123">
        <v>0</v>
      </c>
      <c r="I15" s="123">
        <v>5.86</v>
      </c>
      <c r="J15" s="123">
        <v>65</v>
      </c>
      <c r="K15" s="126">
        <v>2380.2600000000002</v>
      </c>
    </row>
    <row r="16" spans="1:11">
      <c r="A16" s="7" t="s">
        <v>14</v>
      </c>
      <c r="B16" s="8">
        <v>4889.43</v>
      </c>
      <c r="C16" s="8">
        <v>7803.3</v>
      </c>
      <c r="D16" s="8">
        <v>4490</v>
      </c>
      <c r="E16" s="8">
        <v>3106.99</v>
      </c>
      <c r="F16" s="8">
        <v>1332</v>
      </c>
      <c r="G16" s="8">
        <v>273.39999999999998</v>
      </c>
      <c r="H16" s="8">
        <v>0.5</v>
      </c>
      <c r="I16" s="8">
        <v>0</v>
      </c>
      <c r="J16" s="123">
        <v>10711.93</v>
      </c>
      <c r="K16" s="126">
        <v>11183.69</v>
      </c>
    </row>
    <row r="17" spans="1:11">
      <c r="A17" s="5" t="s">
        <v>15</v>
      </c>
      <c r="B17" s="123">
        <v>132.35</v>
      </c>
      <c r="C17" s="123">
        <v>1313.85</v>
      </c>
      <c r="D17" s="123">
        <v>147.80000000000001</v>
      </c>
      <c r="E17" s="123">
        <v>1700.59</v>
      </c>
      <c r="F17" s="123">
        <v>30.25</v>
      </c>
      <c r="G17" s="123">
        <v>148.21</v>
      </c>
      <c r="H17" s="123">
        <v>0</v>
      </c>
      <c r="I17" s="123">
        <v>43.5</v>
      </c>
      <c r="J17" s="123">
        <v>310.39999999999998</v>
      </c>
      <c r="K17" s="126">
        <v>3206.15</v>
      </c>
    </row>
    <row r="18" spans="1:11">
      <c r="A18" s="7" t="s">
        <v>16</v>
      </c>
      <c r="B18" s="8">
        <v>2985.5</v>
      </c>
      <c r="C18" s="8">
        <v>53100.21</v>
      </c>
      <c r="D18" s="8">
        <v>2600.5</v>
      </c>
      <c r="E18" s="8">
        <v>14105.44</v>
      </c>
      <c r="F18" s="8">
        <v>342</v>
      </c>
      <c r="G18" s="8">
        <v>381.22</v>
      </c>
      <c r="H18" s="8">
        <v>371</v>
      </c>
      <c r="I18" s="8">
        <v>677.7</v>
      </c>
      <c r="J18" s="123">
        <v>6299</v>
      </c>
      <c r="K18" s="126">
        <v>68264.570000000007</v>
      </c>
    </row>
    <row r="19" spans="1:11">
      <c r="A19" s="5" t="s">
        <v>17</v>
      </c>
      <c r="B19" s="123">
        <v>780.39</v>
      </c>
      <c r="C19" s="123">
        <v>1941.58</v>
      </c>
      <c r="D19" s="123">
        <v>2012.01</v>
      </c>
      <c r="E19" s="123">
        <v>3496.22</v>
      </c>
      <c r="F19" s="123">
        <v>317.75</v>
      </c>
      <c r="G19" s="123">
        <v>478</v>
      </c>
      <c r="H19" s="123">
        <v>17</v>
      </c>
      <c r="I19" s="123">
        <v>19.649999999999999</v>
      </c>
      <c r="J19" s="123">
        <v>3127.15</v>
      </c>
      <c r="K19" s="126">
        <v>5935.45</v>
      </c>
    </row>
    <row r="20" spans="1:11">
      <c r="A20" s="7" t="s">
        <v>18</v>
      </c>
      <c r="B20" s="8">
        <v>1829.75</v>
      </c>
      <c r="C20" s="8">
        <v>8252.9</v>
      </c>
      <c r="D20" s="8">
        <v>3537</v>
      </c>
      <c r="E20" s="8">
        <v>7737.95</v>
      </c>
      <c r="F20" s="8">
        <v>918.5</v>
      </c>
      <c r="G20" s="8">
        <v>1032.6300000000001</v>
      </c>
      <c r="H20" s="8">
        <v>493.25</v>
      </c>
      <c r="I20" s="8">
        <v>1074.29</v>
      </c>
      <c r="J20" s="123">
        <v>6778.5</v>
      </c>
      <c r="K20" s="126">
        <v>18097.78</v>
      </c>
    </row>
    <row r="21" spans="1:11">
      <c r="A21" s="5" t="s">
        <v>19</v>
      </c>
      <c r="B21" s="123">
        <v>92.25</v>
      </c>
      <c r="C21" s="123">
        <v>812.65</v>
      </c>
      <c r="D21" s="123">
        <v>179.78</v>
      </c>
      <c r="E21" s="123">
        <v>598.30999999999995</v>
      </c>
      <c r="F21" s="123">
        <v>3.6</v>
      </c>
      <c r="G21" s="123">
        <v>42.6</v>
      </c>
      <c r="H21" s="123">
        <v>1</v>
      </c>
      <c r="I21" s="123">
        <v>22.38</v>
      </c>
      <c r="J21" s="123">
        <v>276.63</v>
      </c>
      <c r="K21" s="126">
        <v>1475.94</v>
      </c>
    </row>
    <row r="22" spans="1:11">
      <c r="A22" s="7" t="s">
        <v>20</v>
      </c>
      <c r="B22" s="8">
        <v>885</v>
      </c>
      <c r="C22" s="8">
        <v>1905</v>
      </c>
      <c r="D22" s="8">
        <v>1496</v>
      </c>
      <c r="E22" s="8">
        <v>805</v>
      </c>
      <c r="F22" s="8">
        <v>40</v>
      </c>
      <c r="G22" s="8">
        <v>30</v>
      </c>
      <c r="H22" s="127">
        <v>0</v>
      </c>
      <c r="I22" s="127">
        <v>0</v>
      </c>
      <c r="J22" s="123">
        <v>2421</v>
      </c>
      <c r="K22" s="126">
        <v>2740</v>
      </c>
    </row>
    <row r="23" spans="1:11">
      <c r="A23" s="5" t="s">
        <v>21</v>
      </c>
      <c r="B23" s="123">
        <v>116.66</v>
      </c>
      <c r="C23" s="123">
        <v>639.82000000000005</v>
      </c>
      <c r="D23" s="123">
        <v>405.27</v>
      </c>
      <c r="E23" s="123">
        <v>528.82000000000005</v>
      </c>
      <c r="F23" s="123">
        <v>15.75</v>
      </c>
      <c r="G23" s="123">
        <v>3.8</v>
      </c>
      <c r="H23" s="123">
        <v>75.5</v>
      </c>
      <c r="I23" s="123">
        <v>23.41</v>
      </c>
      <c r="J23" s="123">
        <v>613.17999999999995</v>
      </c>
      <c r="K23" s="126">
        <v>1195.8499999999999</v>
      </c>
    </row>
    <row r="24" spans="1:11">
      <c r="A24" s="7" t="s">
        <v>22</v>
      </c>
      <c r="B24" s="8">
        <v>5159</v>
      </c>
      <c r="C24" s="8">
        <v>15076.81</v>
      </c>
      <c r="D24" s="8">
        <v>5290.31</v>
      </c>
      <c r="E24" s="8">
        <v>4878.5</v>
      </c>
      <c r="F24" s="8">
        <v>1095.5</v>
      </c>
      <c r="G24" s="8">
        <v>631.38</v>
      </c>
      <c r="H24" s="8">
        <v>1635.5</v>
      </c>
      <c r="I24" s="8">
        <v>701</v>
      </c>
      <c r="J24" s="123">
        <v>13180.31</v>
      </c>
      <c r="K24" s="126">
        <v>21287.69</v>
      </c>
    </row>
    <row r="25" spans="1:11">
      <c r="A25" s="5" t="s">
        <v>23</v>
      </c>
      <c r="B25" s="123">
        <v>2034.01</v>
      </c>
      <c r="C25" s="123">
        <v>4997.8100000000004</v>
      </c>
      <c r="D25" s="123">
        <v>2727.89</v>
      </c>
      <c r="E25" s="123">
        <v>3874.71</v>
      </c>
      <c r="F25" s="123">
        <v>48.25</v>
      </c>
      <c r="G25" s="123">
        <v>211.32</v>
      </c>
      <c r="H25" s="123">
        <v>1013</v>
      </c>
      <c r="I25" s="123">
        <v>90.25</v>
      </c>
      <c r="J25" s="123">
        <v>5823.15</v>
      </c>
      <c r="K25" s="126">
        <v>9174.09</v>
      </c>
    </row>
    <row r="26" spans="1:11">
      <c r="A26" s="7" t="s">
        <v>24</v>
      </c>
      <c r="B26" s="8">
        <v>300</v>
      </c>
      <c r="C26" s="8">
        <v>905.43</v>
      </c>
      <c r="D26" s="8">
        <v>188.5</v>
      </c>
      <c r="E26" s="8">
        <v>311.33999999999997</v>
      </c>
      <c r="F26" s="8">
        <v>32</v>
      </c>
      <c r="G26" s="8">
        <v>1</v>
      </c>
      <c r="H26" s="8">
        <v>8</v>
      </c>
      <c r="I26" s="8">
        <v>195.72</v>
      </c>
      <c r="J26" s="123">
        <v>528.5</v>
      </c>
      <c r="K26" s="126">
        <v>1413.49</v>
      </c>
    </row>
    <row r="27" spans="1:11">
      <c r="A27" s="5" t="s">
        <v>25</v>
      </c>
      <c r="B27" s="123">
        <v>82</v>
      </c>
      <c r="C27" s="123">
        <v>0</v>
      </c>
      <c r="D27" s="123">
        <v>4255.5</v>
      </c>
      <c r="E27" s="123">
        <v>2227.3200000000002</v>
      </c>
      <c r="F27" s="123">
        <v>1</v>
      </c>
      <c r="G27" s="123">
        <v>0</v>
      </c>
      <c r="H27" s="123">
        <v>1400</v>
      </c>
      <c r="I27" s="123">
        <v>74.13</v>
      </c>
      <c r="J27" s="123">
        <v>5738.5</v>
      </c>
      <c r="K27" s="126">
        <v>2301.4499999999998</v>
      </c>
    </row>
    <row r="28" spans="1:11">
      <c r="A28" s="7" t="s">
        <v>26</v>
      </c>
      <c r="B28" s="8">
        <v>142.5</v>
      </c>
      <c r="C28" s="8">
        <v>961.35</v>
      </c>
      <c r="D28" s="8">
        <v>328.5</v>
      </c>
      <c r="E28" s="8">
        <v>1920.87</v>
      </c>
      <c r="F28" s="8">
        <v>18</v>
      </c>
      <c r="G28" s="8">
        <v>60.7</v>
      </c>
      <c r="H28" s="8">
        <v>10</v>
      </c>
      <c r="I28" s="8">
        <v>46</v>
      </c>
      <c r="J28" s="123">
        <v>499</v>
      </c>
      <c r="K28" s="126">
        <v>2988.92</v>
      </c>
    </row>
    <row r="29" spans="1:11">
      <c r="A29" s="5" t="s">
        <v>27</v>
      </c>
      <c r="B29" s="123">
        <v>859</v>
      </c>
      <c r="C29" s="123">
        <v>803</v>
      </c>
      <c r="D29" s="123">
        <v>712</v>
      </c>
      <c r="E29" s="123">
        <v>727.12</v>
      </c>
      <c r="F29" s="123">
        <v>126</v>
      </c>
      <c r="G29" s="123">
        <v>22</v>
      </c>
      <c r="H29" s="123">
        <v>123</v>
      </c>
      <c r="I29" s="123">
        <v>5</v>
      </c>
      <c r="J29" s="123">
        <v>1820</v>
      </c>
      <c r="K29" s="126">
        <v>1557.12</v>
      </c>
    </row>
    <row r="30" spans="1:11">
      <c r="A30" s="7" t="s">
        <v>28</v>
      </c>
      <c r="B30" s="8">
        <v>5136.2</v>
      </c>
      <c r="C30" s="8">
        <v>37649.65</v>
      </c>
      <c r="D30" s="127">
        <v>170</v>
      </c>
      <c r="E30" s="127">
        <v>834.12</v>
      </c>
      <c r="F30" s="8">
        <v>0</v>
      </c>
      <c r="G30" s="8">
        <v>0</v>
      </c>
      <c r="H30" s="8">
        <v>0</v>
      </c>
      <c r="I30" s="8">
        <v>787.46</v>
      </c>
      <c r="J30" s="123">
        <v>5306.2</v>
      </c>
      <c r="K30" s="126">
        <v>39271.230000000003</v>
      </c>
    </row>
    <row r="31" spans="1:11">
      <c r="A31" s="5" t="s">
        <v>29</v>
      </c>
      <c r="B31" s="123">
        <v>0</v>
      </c>
      <c r="C31" s="123">
        <v>3039</v>
      </c>
      <c r="D31" s="123">
        <v>1230</v>
      </c>
      <c r="E31" s="123">
        <v>9.8699999999999992</v>
      </c>
      <c r="F31" s="124">
        <v>0</v>
      </c>
      <c r="G31" s="124">
        <v>0</v>
      </c>
      <c r="H31" s="123">
        <v>0</v>
      </c>
      <c r="I31" s="123">
        <v>0</v>
      </c>
      <c r="J31" s="123">
        <v>1230</v>
      </c>
      <c r="K31" s="126">
        <v>3048.87</v>
      </c>
    </row>
    <row r="32" spans="1:11">
      <c r="A32" s="7" t="s">
        <v>30</v>
      </c>
      <c r="B32" s="8">
        <v>368.5</v>
      </c>
      <c r="C32" s="8">
        <v>428</v>
      </c>
      <c r="D32" s="8">
        <v>169.5</v>
      </c>
      <c r="E32" s="8">
        <v>210.5</v>
      </c>
      <c r="F32" s="8">
        <v>5</v>
      </c>
      <c r="G32" s="8">
        <v>2</v>
      </c>
      <c r="H32" s="8">
        <v>2</v>
      </c>
      <c r="I32" s="8">
        <v>0</v>
      </c>
      <c r="J32" s="123">
        <v>545</v>
      </c>
      <c r="K32" s="126">
        <v>640.5</v>
      </c>
    </row>
    <row r="33" spans="1:11">
      <c r="A33" s="5" t="s">
        <v>31</v>
      </c>
      <c r="B33" s="123">
        <v>342.5</v>
      </c>
      <c r="C33" s="123">
        <v>1380.88</v>
      </c>
      <c r="D33" s="123">
        <v>150</v>
      </c>
      <c r="E33" s="123">
        <v>81.25</v>
      </c>
      <c r="F33" s="123">
        <v>7.75</v>
      </c>
      <c r="G33" s="123">
        <v>31.5</v>
      </c>
      <c r="H33" s="123">
        <v>0</v>
      </c>
      <c r="I33" s="123">
        <v>4.25</v>
      </c>
      <c r="J33" s="123">
        <v>500.25</v>
      </c>
      <c r="K33" s="126">
        <v>1497.88</v>
      </c>
    </row>
    <row r="34" spans="1:11">
      <c r="A34" s="7" t="s">
        <v>32</v>
      </c>
      <c r="B34" s="8">
        <v>125.75</v>
      </c>
      <c r="C34" s="8">
        <v>2067.75</v>
      </c>
      <c r="D34" s="8">
        <v>1016.08</v>
      </c>
      <c r="E34" s="8">
        <v>896.75</v>
      </c>
      <c r="F34" s="8">
        <v>79.62</v>
      </c>
      <c r="G34" s="8">
        <v>48.5</v>
      </c>
      <c r="H34" s="127">
        <v>12</v>
      </c>
      <c r="I34" s="127">
        <v>0</v>
      </c>
      <c r="J34" s="123">
        <v>1233.45</v>
      </c>
      <c r="K34" s="126">
        <v>3013</v>
      </c>
    </row>
    <row r="35" spans="1:11">
      <c r="A35" s="5" t="s">
        <v>33</v>
      </c>
      <c r="B35" s="123">
        <v>1225.0999999999999</v>
      </c>
      <c r="C35" s="123">
        <v>2989.4</v>
      </c>
      <c r="D35" s="123">
        <v>1843.1</v>
      </c>
      <c r="E35" s="123">
        <v>2857.55</v>
      </c>
      <c r="F35" s="123">
        <v>22</v>
      </c>
      <c r="G35" s="123">
        <v>350.3</v>
      </c>
      <c r="H35" s="123">
        <v>373.2</v>
      </c>
      <c r="I35" s="123">
        <v>823.65</v>
      </c>
      <c r="J35" s="123">
        <v>3463.4</v>
      </c>
      <c r="K35" s="126">
        <v>7020.9</v>
      </c>
    </row>
    <row r="36" spans="1:11">
      <c r="A36" s="7" t="s">
        <v>34</v>
      </c>
      <c r="B36" s="8">
        <v>1044</v>
      </c>
      <c r="C36" s="8">
        <v>5776.5</v>
      </c>
      <c r="D36" s="8">
        <v>606.5</v>
      </c>
      <c r="E36" s="8">
        <v>1105.3699999999999</v>
      </c>
      <c r="F36" s="8">
        <v>49</v>
      </c>
      <c r="G36" s="8">
        <v>5.22</v>
      </c>
      <c r="H36" s="8">
        <v>0</v>
      </c>
      <c r="I36" s="8">
        <v>0</v>
      </c>
      <c r="J36" s="123">
        <v>1699.5</v>
      </c>
      <c r="K36" s="126">
        <v>6887.08</v>
      </c>
    </row>
    <row r="37" spans="1:11" ht="15.75" thickBot="1">
      <c r="A37" s="9" t="s">
        <v>35</v>
      </c>
      <c r="B37" s="128">
        <v>51513.37</v>
      </c>
      <c r="C37" s="128">
        <v>193118.74</v>
      </c>
      <c r="D37" s="128">
        <v>50956.66</v>
      </c>
      <c r="E37" s="128">
        <v>68347</v>
      </c>
      <c r="F37" s="128">
        <v>5881.65</v>
      </c>
      <c r="G37" s="128">
        <v>5794.52</v>
      </c>
      <c r="H37" s="128">
        <v>6371.7</v>
      </c>
      <c r="I37" s="128">
        <v>5516.08</v>
      </c>
      <c r="J37" s="128">
        <v>114723.38</v>
      </c>
      <c r="K37" s="129">
        <v>272776.34000000003</v>
      </c>
    </row>
    <row r="38" spans="1:11" ht="15.75" customHeight="1">
      <c r="A38" s="886" t="s">
        <v>330</v>
      </c>
      <c r="B38" s="886"/>
      <c r="C38" s="886"/>
      <c r="D38" s="886"/>
      <c r="E38" s="886"/>
      <c r="F38" s="886"/>
      <c r="G38" s="886"/>
      <c r="H38" s="886"/>
      <c r="I38" s="886"/>
      <c r="J38" s="886"/>
      <c r="K38" s="886"/>
    </row>
    <row r="39" spans="1:11">
      <c r="A39" s="117" t="s">
        <v>36</v>
      </c>
      <c r="B39" s="118"/>
      <c r="C39" s="118"/>
      <c r="D39" s="118"/>
      <c r="E39" s="118"/>
      <c r="F39" s="118"/>
      <c r="G39" s="118"/>
      <c r="H39" s="118"/>
      <c r="I39" s="118"/>
      <c r="J39" s="118"/>
      <c r="K39" s="118"/>
    </row>
    <row r="40" spans="1:11" ht="9.9499999999999993" customHeight="1">
      <c r="A40" s="878" t="s">
        <v>683</v>
      </c>
      <c r="B40" s="878"/>
      <c r="C40" s="878"/>
      <c r="D40" s="878"/>
      <c r="E40" s="878"/>
      <c r="F40" s="878"/>
      <c r="G40" s="878"/>
      <c r="H40" s="878"/>
      <c r="I40" s="878"/>
      <c r="J40" s="878"/>
      <c r="K40" s="878"/>
    </row>
    <row r="41" spans="1:11">
      <c r="A41" s="117" t="s">
        <v>66</v>
      </c>
      <c r="B41" s="118"/>
      <c r="C41" s="118"/>
      <c r="D41" s="118"/>
      <c r="E41" s="118"/>
      <c r="F41" s="118"/>
      <c r="G41" s="118"/>
      <c r="H41" s="118"/>
      <c r="I41" s="118"/>
      <c r="J41" s="118"/>
      <c r="K41" s="118"/>
    </row>
    <row r="42" spans="1:11" ht="32.25" customHeight="1">
      <c r="A42" s="858" t="s">
        <v>701</v>
      </c>
      <c r="B42" s="858"/>
      <c r="C42" s="858"/>
      <c r="D42" s="858"/>
      <c r="E42" s="858"/>
      <c r="F42" s="858"/>
      <c r="G42" s="858"/>
      <c r="H42" s="858"/>
      <c r="I42" s="858"/>
      <c r="J42" s="858"/>
      <c r="K42" s="858"/>
    </row>
    <row r="43" spans="1:11">
      <c r="B43" s="130"/>
      <c r="C43" s="130"/>
      <c r="D43" s="130"/>
      <c r="E43" s="130"/>
      <c r="F43" s="130"/>
      <c r="G43" s="130"/>
      <c r="H43" s="130"/>
      <c r="I43" s="130"/>
      <c r="J43" s="130"/>
      <c r="K43" s="130"/>
    </row>
  </sheetData>
  <mergeCells count="10">
    <mergeCell ref="A1:K1"/>
    <mergeCell ref="A38:K38"/>
    <mergeCell ref="A42:K42"/>
    <mergeCell ref="B3:C3"/>
    <mergeCell ref="D3:E3"/>
    <mergeCell ref="F3:G3"/>
    <mergeCell ref="H3:I3"/>
    <mergeCell ref="J3:K3"/>
    <mergeCell ref="A3:A4"/>
    <mergeCell ref="A40:K40"/>
  </mergeCells>
  <pageMargins left="0.7" right="0.7" top="0.75" bottom="0.75" header="0.3" footer="0.3"/>
  <pageSetup orientation="portrait" r:id="rId1"/>
  <webPublishItems count="1">
    <webPublishItem id="21314" divId="C_21314" sourceType="range" sourceRef="A1:K42" destinationFile="C:\Users\lizzeth.romero\Documents\Numeralia_2017\C14.htm"/>
  </webPublishItem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P41"/>
  <sheetViews>
    <sheetView zoomScaleNormal="100" workbookViewId="0">
      <pane ySplit="3" topLeftCell="A4" activePane="bottomLeft" state="frozen"/>
      <selection pane="bottomLeft" sqref="A1:K1"/>
    </sheetView>
  </sheetViews>
  <sheetFormatPr baseColWidth="10" defaultColWidth="11.42578125" defaultRowHeight="15"/>
  <cols>
    <col min="1" max="1" width="18.42578125" style="262" customWidth="1"/>
    <col min="2" max="7" width="8.28515625" style="262" customWidth="1"/>
    <col min="8" max="8" width="8.28515625" style="307" customWidth="1"/>
    <col min="9" max="9" width="8.28515625" style="317" customWidth="1"/>
    <col min="10" max="10" width="8.28515625" style="614" customWidth="1"/>
    <col min="11" max="11" width="8.28515625" style="262" customWidth="1"/>
    <col min="12" max="237" width="11.42578125" style="262"/>
    <col min="238" max="238" width="14.7109375" style="262" customWidth="1"/>
    <col min="239" max="254" width="8.28515625" style="262" customWidth="1"/>
    <col min="255" max="493" width="11.42578125" style="262"/>
    <col min="494" max="494" width="14.7109375" style="262" customWidth="1"/>
    <col min="495" max="510" width="8.28515625" style="262" customWidth="1"/>
    <col min="511" max="749" width="11.42578125" style="262"/>
    <col min="750" max="750" width="14.7109375" style="262" customWidth="1"/>
    <col min="751" max="766" width="8.28515625" style="262" customWidth="1"/>
    <col min="767" max="1005" width="11.42578125" style="262"/>
    <col min="1006" max="1006" width="14.7109375" style="262" customWidth="1"/>
    <col min="1007" max="1022" width="8.28515625" style="262" customWidth="1"/>
    <col min="1023" max="1261" width="11.42578125" style="262"/>
    <col min="1262" max="1262" width="14.7109375" style="262" customWidth="1"/>
    <col min="1263" max="1278" width="8.28515625" style="262" customWidth="1"/>
    <col min="1279" max="1517" width="11.42578125" style="262"/>
    <col min="1518" max="1518" width="14.7109375" style="262" customWidth="1"/>
    <col min="1519" max="1534" width="8.28515625" style="262" customWidth="1"/>
    <col min="1535" max="1773" width="11.42578125" style="262"/>
    <col min="1774" max="1774" width="14.7109375" style="262" customWidth="1"/>
    <col min="1775" max="1790" width="8.28515625" style="262" customWidth="1"/>
    <col min="1791" max="2029" width="11.42578125" style="262"/>
    <col min="2030" max="2030" width="14.7109375" style="262" customWidth="1"/>
    <col min="2031" max="2046" width="8.28515625" style="262" customWidth="1"/>
    <col min="2047" max="2285" width="11.42578125" style="262"/>
    <col min="2286" max="2286" width="14.7109375" style="262" customWidth="1"/>
    <col min="2287" max="2302" width="8.28515625" style="262" customWidth="1"/>
    <col min="2303" max="2541" width="11.42578125" style="262"/>
    <col min="2542" max="2542" width="14.7109375" style="262" customWidth="1"/>
    <col min="2543" max="2558" width="8.28515625" style="262" customWidth="1"/>
    <col min="2559" max="2797" width="11.42578125" style="262"/>
    <col min="2798" max="2798" width="14.7109375" style="262" customWidth="1"/>
    <col min="2799" max="2814" width="8.28515625" style="262" customWidth="1"/>
    <col min="2815" max="3053" width="11.42578125" style="262"/>
    <col min="3054" max="3054" width="14.7109375" style="262" customWidth="1"/>
    <col min="3055" max="3070" width="8.28515625" style="262" customWidth="1"/>
    <col min="3071" max="3309" width="11.42578125" style="262"/>
    <col min="3310" max="3310" width="14.7109375" style="262" customWidth="1"/>
    <col min="3311" max="3326" width="8.28515625" style="262" customWidth="1"/>
    <col min="3327" max="3565" width="11.42578125" style="262"/>
    <col min="3566" max="3566" width="14.7109375" style="262" customWidth="1"/>
    <col min="3567" max="3582" width="8.28515625" style="262" customWidth="1"/>
    <col min="3583" max="3821" width="11.42578125" style="262"/>
    <col min="3822" max="3822" width="14.7109375" style="262" customWidth="1"/>
    <col min="3823" max="3838" width="8.28515625" style="262" customWidth="1"/>
    <col min="3839" max="4077" width="11.42578125" style="262"/>
    <col min="4078" max="4078" width="14.7109375" style="262" customWidth="1"/>
    <col min="4079" max="4094" width="8.28515625" style="262" customWidth="1"/>
    <col min="4095" max="4333" width="11.42578125" style="262"/>
    <col min="4334" max="4334" width="14.7109375" style="262" customWidth="1"/>
    <col min="4335" max="4350" width="8.28515625" style="262" customWidth="1"/>
    <col min="4351" max="4589" width="11.42578125" style="262"/>
    <col min="4590" max="4590" width="14.7109375" style="262" customWidth="1"/>
    <col min="4591" max="4606" width="8.28515625" style="262" customWidth="1"/>
    <col min="4607" max="4845" width="11.42578125" style="262"/>
    <col min="4846" max="4846" width="14.7109375" style="262" customWidth="1"/>
    <col min="4847" max="4862" width="8.28515625" style="262" customWidth="1"/>
    <col min="4863" max="5101" width="11.42578125" style="262"/>
    <col min="5102" max="5102" width="14.7109375" style="262" customWidth="1"/>
    <col min="5103" max="5118" width="8.28515625" style="262" customWidth="1"/>
    <col min="5119" max="5357" width="11.42578125" style="262"/>
    <col min="5358" max="5358" width="14.7109375" style="262" customWidth="1"/>
    <col min="5359" max="5374" width="8.28515625" style="262" customWidth="1"/>
    <col min="5375" max="5613" width="11.42578125" style="262"/>
    <col min="5614" max="5614" width="14.7109375" style="262" customWidth="1"/>
    <col min="5615" max="5630" width="8.28515625" style="262" customWidth="1"/>
    <col min="5631" max="5869" width="11.42578125" style="262"/>
    <col min="5870" max="5870" width="14.7109375" style="262" customWidth="1"/>
    <col min="5871" max="5886" width="8.28515625" style="262" customWidth="1"/>
    <col min="5887" max="6125" width="11.42578125" style="262"/>
    <col min="6126" max="6126" width="14.7109375" style="262" customWidth="1"/>
    <col min="6127" max="6142" width="8.28515625" style="262" customWidth="1"/>
    <col min="6143" max="6381" width="11.42578125" style="262"/>
    <col min="6382" max="6382" width="14.7109375" style="262" customWidth="1"/>
    <col min="6383" max="6398" width="8.28515625" style="262" customWidth="1"/>
    <col min="6399" max="6637" width="11.42578125" style="262"/>
    <col min="6638" max="6638" width="14.7109375" style="262" customWidth="1"/>
    <col min="6639" max="6654" width="8.28515625" style="262" customWidth="1"/>
    <col min="6655" max="6893" width="11.42578125" style="262"/>
    <col min="6894" max="6894" width="14.7109375" style="262" customWidth="1"/>
    <col min="6895" max="6910" width="8.28515625" style="262" customWidth="1"/>
    <col min="6911" max="7149" width="11.42578125" style="262"/>
    <col min="7150" max="7150" width="14.7109375" style="262" customWidth="1"/>
    <col min="7151" max="7166" width="8.28515625" style="262" customWidth="1"/>
    <col min="7167" max="7405" width="11.42578125" style="262"/>
    <col min="7406" max="7406" width="14.7109375" style="262" customWidth="1"/>
    <col min="7407" max="7422" width="8.28515625" style="262" customWidth="1"/>
    <col min="7423" max="7661" width="11.42578125" style="262"/>
    <col min="7662" max="7662" width="14.7109375" style="262" customWidth="1"/>
    <col min="7663" max="7678" width="8.28515625" style="262" customWidth="1"/>
    <col min="7679" max="7917" width="11.42578125" style="262"/>
    <col min="7918" max="7918" width="14.7109375" style="262" customWidth="1"/>
    <col min="7919" max="7934" width="8.28515625" style="262" customWidth="1"/>
    <col min="7935" max="8173" width="11.42578125" style="262"/>
    <col min="8174" max="8174" width="14.7109375" style="262" customWidth="1"/>
    <col min="8175" max="8190" width="8.28515625" style="262" customWidth="1"/>
    <col min="8191" max="8429" width="11.42578125" style="262"/>
    <col min="8430" max="8430" width="14.7109375" style="262" customWidth="1"/>
    <col min="8431" max="8446" width="8.28515625" style="262" customWidth="1"/>
    <col min="8447" max="8685" width="11.42578125" style="262"/>
    <col min="8686" max="8686" width="14.7109375" style="262" customWidth="1"/>
    <col min="8687" max="8702" width="8.28515625" style="262" customWidth="1"/>
    <col min="8703" max="8941" width="11.42578125" style="262"/>
    <col min="8942" max="8942" width="14.7109375" style="262" customWidth="1"/>
    <col min="8943" max="8958" width="8.28515625" style="262" customWidth="1"/>
    <col min="8959" max="9197" width="11.42578125" style="262"/>
    <col min="9198" max="9198" width="14.7109375" style="262" customWidth="1"/>
    <col min="9199" max="9214" width="8.28515625" style="262" customWidth="1"/>
    <col min="9215" max="9453" width="11.42578125" style="262"/>
    <col min="9454" max="9454" width="14.7109375" style="262" customWidth="1"/>
    <col min="9455" max="9470" width="8.28515625" style="262" customWidth="1"/>
    <col min="9471" max="9709" width="11.42578125" style="262"/>
    <col min="9710" max="9710" width="14.7109375" style="262" customWidth="1"/>
    <col min="9711" max="9726" width="8.28515625" style="262" customWidth="1"/>
    <col min="9727" max="9965" width="11.42578125" style="262"/>
    <col min="9966" max="9966" width="14.7109375" style="262" customWidth="1"/>
    <col min="9967" max="9982" width="8.28515625" style="262" customWidth="1"/>
    <col min="9983" max="10221" width="11.42578125" style="262"/>
    <col min="10222" max="10222" width="14.7109375" style="262" customWidth="1"/>
    <col min="10223" max="10238" width="8.28515625" style="262" customWidth="1"/>
    <col min="10239" max="10477" width="11.42578125" style="262"/>
    <col min="10478" max="10478" width="14.7109375" style="262" customWidth="1"/>
    <col min="10479" max="10494" width="8.28515625" style="262" customWidth="1"/>
    <col min="10495" max="10733" width="11.42578125" style="262"/>
    <col min="10734" max="10734" width="14.7109375" style="262" customWidth="1"/>
    <col min="10735" max="10750" width="8.28515625" style="262" customWidth="1"/>
    <col min="10751" max="10989" width="11.42578125" style="262"/>
    <col min="10990" max="10990" width="14.7109375" style="262" customWidth="1"/>
    <col min="10991" max="11006" width="8.28515625" style="262" customWidth="1"/>
    <col min="11007" max="11245" width="11.42578125" style="262"/>
    <col min="11246" max="11246" width="14.7109375" style="262" customWidth="1"/>
    <col min="11247" max="11262" width="8.28515625" style="262" customWidth="1"/>
    <col min="11263" max="11501" width="11.42578125" style="262"/>
    <col min="11502" max="11502" width="14.7109375" style="262" customWidth="1"/>
    <col min="11503" max="11518" width="8.28515625" style="262" customWidth="1"/>
    <col min="11519" max="11757" width="11.42578125" style="262"/>
    <col min="11758" max="11758" width="14.7109375" style="262" customWidth="1"/>
    <col min="11759" max="11774" width="8.28515625" style="262" customWidth="1"/>
    <col min="11775" max="12013" width="11.42578125" style="262"/>
    <col min="12014" max="12014" width="14.7109375" style="262" customWidth="1"/>
    <col min="12015" max="12030" width="8.28515625" style="262" customWidth="1"/>
    <col min="12031" max="12269" width="11.42578125" style="262"/>
    <col min="12270" max="12270" width="14.7109375" style="262" customWidth="1"/>
    <col min="12271" max="12286" width="8.28515625" style="262" customWidth="1"/>
    <col min="12287" max="12525" width="11.42578125" style="262"/>
    <col min="12526" max="12526" width="14.7109375" style="262" customWidth="1"/>
    <col min="12527" max="12542" width="8.28515625" style="262" customWidth="1"/>
    <col min="12543" max="12781" width="11.42578125" style="262"/>
    <col min="12782" max="12782" width="14.7109375" style="262" customWidth="1"/>
    <col min="12783" max="12798" width="8.28515625" style="262" customWidth="1"/>
    <col min="12799" max="13037" width="11.42578125" style="262"/>
    <col min="13038" max="13038" width="14.7109375" style="262" customWidth="1"/>
    <col min="13039" max="13054" width="8.28515625" style="262" customWidth="1"/>
    <col min="13055" max="13293" width="11.42578125" style="262"/>
    <col min="13294" max="13294" width="14.7109375" style="262" customWidth="1"/>
    <col min="13295" max="13310" width="8.28515625" style="262" customWidth="1"/>
    <col min="13311" max="13549" width="11.42578125" style="262"/>
    <col min="13550" max="13550" width="14.7109375" style="262" customWidth="1"/>
    <col min="13551" max="13566" width="8.28515625" style="262" customWidth="1"/>
    <col min="13567" max="13805" width="11.42578125" style="262"/>
    <col min="13806" max="13806" width="14.7109375" style="262" customWidth="1"/>
    <col min="13807" max="13822" width="8.28515625" style="262" customWidth="1"/>
    <col min="13823" max="14061" width="11.42578125" style="262"/>
    <col min="14062" max="14062" width="14.7109375" style="262" customWidth="1"/>
    <col min="14063" max="14078" width="8.28515625" style="262" customWidth="1"/>
    <col min="14079" max="14317" width="11.42578125" style="262"/>
    <col min="14318" max="14318" width="14.7109375" style="262" customWidth="1"/>
    <col min="14319" max="14334" width="8.28515625" style="262" customWidth="1"/>
    <col min="14335" max="14573" width="11.42578125" style="262"/>
    <col min="14574" max="14574" width="14.7109375" style="262" customWidth="1"/>
    <col min="14575" max="14590" width="8.28515625" style="262" customWidth="1"/>
    <col min="14591" max="14829" width="11.42578125" style="262"/>
    <col min="14830" max="14830" width="14.7109375" style="262" customWidth="1"/>
    <col min="14831" max="14846" width="8.28515625" style="262" customWidth="1"/>
    <col min="14847" max="15085" width="11.42578125" style="262"/>
    <col min="15086" max="15086" width="14.7109375" style="262" customWidth="1"/>
    <col min="15087" max="15102" width="8.28515625" style="262" customWidth="1"/>
    <col min="15103" max="15341" width="11.42578125" style="262"/>
    <col min="15342" max="15342" width="14.7109375" style="262" customWidth="1"/>
    <col min="15343" max="15358" width="8.28515625" style="262" customWidth="1"/>
    <col min="15359" max="15597" width="11.42578125" style="262"/>
    <col min="15598" max="15598" width="14.7109375" style="262" customWidth="1"/>
    <col min="15599" max="15614" width="8.28515625" style="262" customWidth="1"/>
    <col min="15615" max="15853" width="11.42578125" style="262"/>
    <col min="15854" max="15854" width="14.7109375" style="262" customWidth="1"/>
    <col min="15855" max="15870" width="8.28515625" style="262" customWidth="1"/>
    <col min="15871" max="16109" width="11.42578125" style="262"/>
    <col min="16110" max="16110" width="14.7109375" style="262" customWidth="1"/>
    <col min="16111" max="16126" width="8.28515625" style="262" customWidth="1"/>
    <col min="16127" max="16384" width="11.42578125" style="262"/>
  </cols>
  <sheetData>
    <row r="1" spans="1:11" ht="17.25">
      <c r="A1" s="882" t="s">
        <v>67</v>
      </c>
      <c r="B1" s="882"/>
      <c r="C1" s="882"/>
      <c r="D1" s="882"/>
      <c r="E1" s="882"/>
      <c r="F1" s="882"/>
      <c r="G1" s="882"/>
      <c r="H1" s="882"/>
      <c r="I1" s="882"/>
      <c r="J1" s="882"/>
      <c r="K1" s="882"/>
    </row>
    <row r="2" spans="1:11" ht="15.75" thickBot="1">
      <c r="A2" s="912" t="s">
        <v>68</v>
      </c>
      <c r="B2" s="912"/>
      <c r="C2" s="912"/>
      <c r="D2" s="912"/>
      <c r="E2" s="912"/>
      <c r="F2" s="912"/>
      <c r="G2" s="912"/>
      <c r="H2" s="912"/>
      <c r="I2" s="912"/>
      <c r="J2" s="912"/>
      <c r="K2" s="912"/>
    </row>
    <row r="3" spans="1:11" ht="15" customHeight="1">
      <c r="A3" s="131" t="s">
        <v>2</v>
      </c>
      <c r="B3" s="132" t="s">
        <v>569</v>
      </c>
      <c r="C3" s="132">
        <v>2008</v>
      </c>
      <c r="D3" s="132">
        <v>2009</v>
      </c>
      <c r="E3" s="3">
        <v>2010</v>
      </c>
      <c r="F3" s="3">
        <v>2011</v>
      </c>
      <c r="G3" s="132">
        <v>2012</v>
      </c>
      <c r="H3" s="306">
        <v>2013</v>
      </c>
      <c r="I3" s="306">
        <v>2014</v>
      </c>
      <c r="J3" s="306">
        <v>2015</v>
      </c>
      <c r="K3" s="713">
        <v>2016</v>
      </c>
    </row>
    <row r="4" spans="1:11">
      <c r="A4" s="133" t="s">
        <v>3</v>
      </c>
      <c r="B4" s="134">
        <v>0.16874999999999998</v>
      </c>
      <c r="C4" s="134">
        <v>0.54375000000000007</v>
      </c>
      <c r="D4" s="134">
        <v>0.16250000000000001</v>
      </c>
      <c r="E4" s="135">
        <v>0.1388888888888889</v>
      </c>
      <c r="F4" s="135">
        <v>0.10347222222222223</v>
      </c>
      <c r="G4" s="135">
        <v>0.24097222222222223</v>
      </c>
      <c r="H4" s="304">
        <v>0.2638888888888889</v>
      </c>
      <c r="I4" s="304">
        <v>0.22708333333333333</v>
      </c>
      <c r="J4" s="304" t="s">
        <v>492</v>
      </c>
      <c r="K4" s="714" t="s">
        <v>570</v>
      </c>
    </row>
    <row r="5" spans="1:11">
      <c r="A5" s="136" t="s">
        <v>4</v>
      </c>
      <c r="B5" s="137">
        <v>0.82291666666666663</v>
      </c>
      <c r="C5" s="137">
        <v>0.44236111111111115</v>
      </c>
      <c r="D5" s="137">
        <v>0.54027777777777775</v>
      </c>
      <c r="E5" s="137">
        <v>0.46249999999999997</v>
      </c>
      <c r="F5" s="137">
        <v>0.24027777777777778</v>
      </c>
      <c r="G5" s="137">
        <v>0.57291666666666663</v>
      </c>
      <c r="H5" s="305">
        <v>0.52847222222222223</v>
      </c>
      <c r="I5" s="305">
        <v>0.72222222222222221</v>
      </c>
      <c r="J5" s="305" t="s">
        <v>493</v>
      </c>
      <c r="K5" s="715" t="s">
        <v>571</v>
      </c>
    </row>
    <row r="6" spans="1:11">
      <c r="A6" s="138" t="s">
        <v>5</v>
      </c>
      <c r="B6" s="135">
        <v>0.13541666666666666</v>
      </c>
      <c r="C6" s="135">
        <v>8.7500000000000008E-2</v>
      </c>
      <c r="D6" s="135">
        <v>0.25277777777777777</v>
      </c>
      <c r="E6" s="135">
        <v>0.29166666666666669</v>
      </c>
      <c r="F6" s="135">
        <v>0.95833333333333337</v>
      </c>
      <c r="G6" s="135">
        <v>0.66875000000000007</v>
      </c>
      <c r="H6" s="304">
        <v>0.59236111111111112</v>
      </c>
      <c r="I6" s="304">
        <v>0.60069444444444442</v>
      </c>
      <c r="J6" s="304" t="s">
        <v>494</v>
      </c>
      <c r="K6" s="714" t="s">
        <v>572</v>
      </c>
    </row>
    <row r="7" spans="1:11">
      <c r="A7" s="139" t="s">
        <v>6</v>
      </c>
      <c r="B7" s="137">
        <v>2.0097222222222224</v>
      </c>
      <c r="C7" s="137">
        <v>2.2916666666666665</v>
      </c>
      <c r="D7" s="137">
        <v>3.911805555555556</v>
      </c>
      <c r="E7" s="137">
        <v>1.6493055555555556</v>
      </c>
      <c r="F7" s="137">
        <v>3.8000000000000003</v>
      </c>
      <c r="G7" s="137">
        <v>3.8263888888888888</v>
      </c>
      <c r="H7" s="305">
        <v>5.7458333333333336</v>
      </c>
      <c r="I7" s="305">
        <v>2.8291666666666671</v>
      </c>
      <c r="J7" s="305" t="s">
        <v>495</v>
      </c>
      <c r="K7" s="715" t="s">
        <v>573</v>
      </c>
    </row>
    <row r="8" spans="1:11">
      <c r="A8" s="138" t="s">
        <v>7</v>
      </c>
      <c r="B8" s="135">
        <v>0.70763888888888893</v>
      </c>
      <c r="C8" s="135">
        <v>0.76666666666666661</v>
      </c>
      <c r="D8" s="135">
        <v>1.0416666666666667</v>
      </c>
      <c r="E8" s="135">
        <v>0.93541666666666667</v>
      </c>
      <c r="F8" s="135">
        <v>3.1972222222222224</v>
      </c>
      <c r="G8" s="135">
        <v>4.2479166666666668</v>
      </c>
      <c r="H8" s="304">
        <v>1.0215277777777778</v>
      </c>
      <c r="I8" s="304">
        <v>0.68680555555555556</v>
      </c>
      <c r="J8" s="304" t="s">
        <v>496</v>
      </c>
      <c r="K8" s="714" t="s">
        <v>574</v>
      </c>
    </row>
    <row r="9" spans="1:11">
      <c r="A9" s="136" t="s">
        <v>8</v>
      </c>
      <c r="B9" s="137">
        <v>0.51111111111111118</v>
      </c>
      <c r="C9" s="137">
        <v>0.54166666666666663</v>
      </c>
      <c r="D9" s="137">
        <v>0.43611111111111112</v>
      </c>
      <c r="E9" s="137">
        <v>0.53333333333333333</v>
      </c>
      <c r="F9" s="137">
        <v>0.64930555555555558</v>
      </c>
      <c r="G9" s="137">
        <v>0.42083333333333334</v>
      </c>
      <c r="H9" s="305">
        <v>0.56944444444444442</v>
      </c>
      <c r="I9" s="305">
        <v>0.48749999999999999</v>
      </c>
      <c r="J9" s="305" t="s">
        <v>497</v>
      </c>
      <c r="K9" s="715" t="s">
        <v>575</v>
      </c>
    </row>
    <row r="10" spans="1:11">
      <c r="A10" s="140" t="s">
        <v>9</v>
      </c>
      <c r="B10" s="135">
        <v>1.2923611111111111</v>
      </c>
      <c r="C10" s="135">
        <v>1.1388888888888888</v>
      </c>
      <c r="D10" s="135">
        <v>1.3361111111111112</v>
      </c>
      <c r="E10" s="135">
        <v>1.0055555555555555</v>
      </c>
      <c r="F10" s="135">
        <v>1.0833333333333333</v>
      </c>
      <c r="G10" s="135">
        <v>1.2965277777777777</v>
      </c>
      <c r="H10" s="304">
        <v>1.8791666666666667</v>
      </c>
      <c r="I10" s="304">
        <v>1.0562500000000001</v>
      </c>
      <c r="J10" s="304" t="s">
        <v>498</v>
      </c>
      <c r="K10" s="714" t="s">
        <v>576</v>
      </c>
    </row>
    <row r="11" spans="1:11">
      <c r="A11" s="136" t="s">
        <v>10</v>
      </c>
      <c r="B11" s="137">
        <v>0.4381944444444445</v>
      </c>
      <c r="C11" s="137">
        <v>0.36388888888888887</v>
      </c>
      <c r="D11" s="137">
        <v>0.33402777777777781</v>
      </c>
      <c r="E11" s="137">
        <v>0.21249999999999999</v>
      </c>
      <c r="F11" s="137">
        <v>0.17361111111111113</v>
      </c>
      <c r="G11" s="137">
        <v>0.37638888888888888</v>
      </c>
      <c r="H11" s="305">
        <v>0.39444444444444443</v>
      </c>
      <c r="I11" s="305">
        <v>0.33611111111111108</v>
      </c>
      <c r="J11" s="305" t="s">
        <v>499</v>
      </c>
      <c r="K11" s="715" t="s">
        <v>577</v>
      </c>
    </row>
    <row r="12" spans="1:11">
      <c r="A12" s="699" t="s">
        <v>523</v>
      </c>
      <c r="B12" s="135">
        <v>7.2916666666666671E-2</v>
      </c>
      <c r="C12" s="135">
        <v>5.1388888888888894E-2</v>
      </c>
      <c r="D12" s="135">
        <v>7.1527777777777787E-2</v>
      </c>
      <c r="E12" s="135">
        <v>7.4305555555555555E-2</v>
      </c>
      <c r="F12" s="135">
        <v>9.1666666666666674E-2</v>
      </c>
      <c r="G12" s="135">
        <v>7.5694444444444439E-2</v>
      </c>
      <c r="H12" s="304">
        <v>0.10625</v>
      </c>
      <c r="I12" s="304">
        <v>8.4027777777777771E-2</v>
      </c>
      <c r="J12" s="304" t="s">
        <v>500</v>
      </c>
      <c r="K12" s="714" t="s">
        <v>578</v>
      </c>
    </row>
    <row r="13" spans="1:11">
      <c r="A13" s="139" t="s">
        <v>12</v>
      </c>
      <c r="B13" s="137">
        <v>1.0472222222222223</v>
      </c>
      <c r="C13" s="137">
        <v>1.4506944444444445</v>
      </c>
      <c r="D13" s="137">
        <v>0.85763888888888884</v>
      </c>
      <c r="E13" s="137">
        <v>1.1666666666666667</v>
      </c>
      <c r="F13" s="137">
        <v>2.0326388888888887</v>
      </c>
      <c r="G13" s="137">
        <v>1.7666666666666666</v>
      </c>
      <c r="H13" s="305">
        <v>1.0729166666666667</v>
      </c>
      <c r="I13" s="305">
        <v>1.05</v>
      </c>
      <c r="J13" s="305" t="s">
        <v>501</v>
      </c>
      <c r="K13" s="715" t="s">
        <v>579</v>
      </c>
    </row>
    <row r="14" spans="1:11">
      <c r="A14" s="138" t="s">
        <v>13</v>
      </c>
      <c r="B14" s="135">
        <v>0.33402777777777781</v>
      </c>
      <c r="C14" s="135">
        <v>0.16666666666666666</v>
      </c>
      <c r="D14" s="135">
        <v>1.2083333333333333</v>
      </c>
      <c r="E14" s="135">
        <v>0.30208333333333331</v>
      </c>
      <c r="F14" s="135">
        <v>0.375</v>
      </c>
      <c r="G14" s="135">
        <v>1.1270833333333334</v>
      </c>
      <c r="H14" s="304">
        <v>1.6270833333333332</v>
      </c>
      <c r="I14" s="304">
        <v>0.87777777777777777</v>
      </c>
      <c r="J14" s="304" t="s">
        <v>502</v>
      </c>
      <c r="K14" s="714" t="s">
        <v>580</v>
      </c>
    </row>
    <row r="15" spans="1:11">
      <c r="A15" s="139" t="s">
        <v>14</v>
      </c>
      <c r="B15" s="137">
        <v>1.1583333333333334</v>
      </c>
      <c r="C15" s="137">
        <v>1.5930555555555557</v>
      </c>
      <c r="D15" s="137">
        <v>1.8208333333333335</v>
      </c>
      <c r="E15" s="137">
        <v>1.5743055555555554</v>
      </c>
      <c r="F15" s="137">
        <v>2.3111111111111113</v>
      </c>
      <c r="G15" s="137">
        <v>1.7618055555555554</v>
      </c>
      <c r="H15" s="305">
        <v>2.3840277777777779</v>
      </c>
      <c r="I15" s="305">
        <v>1.51875</v>
      </c>
      <c r="J15" s="305" t="s">
        <v>503</v>
      </c>
      <c r="K15" s="715" t="s">
        <v>581</v>
      </c>
    </row>
    <row r="16" spans="1:11">
      <c r="A16" s="138" t="s">
        <v>15</v>
      </c>
      <c r="B16" s="135">
        <v>0.25</v>
      </c>
      <c r="C16" s="135">
        <v>0.10833333333333334</v>
      </c>
      <c r="D16" s="135">
        <v>0.18680555555555556</v>
      </c>
      <c r="E16" s="135">
        <v>0.14652777777777778</v>
      </c>
      <c r="F16" s="135">
        <v>0.30972222222222223</v>
      </c>
      <c r="G16" s="135">
        <v>0.14097222222222222</v>
      </c>
      <c r="H16" s="304">
        <v>0.19375000000000001</v>
      </c>
      <c r="I16" s="304">
        <v>0.21458333333333335</v>
      </c>
      <c r="J16" s="304" t="s">
        <v>504</v>
      </c>
      <c r="K16" s="714" t="s">
        <v>582</v>
      </c>
    </row>
    <row r="17" spans="1:16">
      <c r="A17" s="136" t="s">
        <v>16</v>
      </c>
      <c r="B17" s="137">
        <v>0.31111111111111112</v>
      </c>
      <c r="C17" s="137">
        <v>7.2916666666666671E-2</v>
      </c>
      <c r="D17" s="137">
        <v>0.33611111111111108</v>
      </c>
      <c r="E17" s="137">
        <v>0.875</v>
      </c>
      <c r="F17" s="137">
        <v>0.49583333333333335</v>
      </c>
      <c r="G17" s="137">
        <v>0.30555555555555552</v>
      </c>
      <c r="H17" s="137">
        <v>0.66041666666666665</v>
      </c>
      <c r="I17" s="137">
        <v>0.30555555555555552</v>
      </c>
      <c r="J17" s="305" t="s">
        <v>505</v>
      </c>
      <c r="K17" s="715" t="s">
        <v>583</v>
      </c>
    </row>
    <row r="18" spans="1:16">
      <c r="A18" s="138" t="s">
        <v>17</v>
      </c>
      <c r="B18" s="135">
        <v>0.1173611111111111</v>
      </c>
      <c r="C18" s="135">
        <v>0.13125000000000001</v>
      </c>
      <c r="D18" s="135">
        <v>0.12361111111111112</v>
      </c>
      <c r="E18" s="135">
        <v>0.11527777777777777</v>
      </c>
      <c r="F18" s="135">
        <v>0.1388888888888889</v>
      </c>
      <c r="G18" s="135">
        <v>0.13819444444444443</v>
      </c>
      <c r="H18" s="135">
        <v>0.14930555555555555</v>
      </c>
      <c r="I18" s="135">
        <v>0.1173611111111111</v>
      </c>
      <c r="J18" s="304" t="s">
        <v>506</v>
      </c>
      <c r="K18" s="714" t="s">
        <v>584</v>
      </c>
    </row>
    <row r="19" spans="1:16">
      <c r="A19" s="136" t="s">
        <v>18</v>
      </c>
      <c r="B19" s="137">
        <v>0.28472222222222221</v>
      </c>
      <c r="C19" s="137">
        <v>0.28958333333333336</v>
      </c>
      <c r="D19" s="137">
        <v>0.27152777777777776</v>
      </c>
      <c r="E19" s="137">
        <v>0.22916666666666666</v>
      </c>
      <c r="F19" s="137">
        <v>0.34861111111111115</v>
      </c>
      <c r="G19" s="137">
        <v>0.47361111111111115</v>
      </c>
      <c r="H19" s="137">
        <v>0.30902777777777779</v>
      </c>
      <c r="I19" s="137">
        <v>0.25763888888888892</v>
      </c>
      <c r="J19" s="305" t="s">
        <v>507</v>
      </c>
      <c r="K19" s="715" t="s">
        <v>585</v>
      </c>
    </row>
    <row r="20" spans="1:16">
      <c r="A20" s="138" t="s">
        <v>19</v>
      </c>
      <c r="B20" s="135">
        <v>0.1673611111111111</v>
      </c>
      <c r="C20" s="135">
        <v>0.19236111111111112</v>
      </c>
      <c r="D20" s="135">
        <v>0.18055555555555555</v>
      </c>
      <c r="E20" s="135">
        <v>0.15069444444444444</v>
      </c>
      <c r="F20" s="135">
        <v>0.23055555555555554</v>
      </c>
      <c r="G20" s="135">
        <v>0.23263888888888887</v>
      </c>
      <c r="H20" s="135">
        <v>0.49722222222222223</v>
      </c>
      <c r="I20" s="135">
        <v>0.23333333333333331</v>
      </c>
      <c r="J20" s="304" t="s">
        <v>508</v>
      </c>
      <c r="K20" s="714" t="s">
        <v>586</v>
      </c>
    </row>
    <row r="21" spans="1:16">
      <c r="A21" s="136" t="s">
        <v>20</v>
      </c>
      <c r="B21" s="137">
        <v>0.70694444444444438</v>
      </c>
      <c r="C21" s="137">
        <v>0.66388888888888886</v>
      </c>
      <c r="D21" s="137">
        <v>0.5444444444444444</v>
      </c>
      <c r="E21" s="137">
        <v>0.49374999999999997</v>
      </c>
      <c r="F21" s="137">
        <v>0.7319444444444444</v>
      </c>
      <c r="G21" s="137">
        <v>0.66388888888888886</v>
      </c>
      <c r="H21" s="137">
        <v>0.66111111111111109</v>
      </c>
      <c r="I21" s="137">
        <v>0.32430555555555557</v>
      </c>
      <c r="J21" s="305" t="s">
        <v>509</v>
      </c>
      <c r="K21" s="715" t="s">
        <v>587</v>
      </c>
    </row>
    <row r="22" spans="1:16">
      <c r="A22" s="140" t="s">
        <v>21</v>
      </c>
      <c r="B22" s="135">
        <v>1.0034722222222221</v>
      </c>
      <c r="C22" s="135">
        <v>1.1826388888888888</v>
      </c>
      <c r="D22" s="135">
        <v>2.5902777777777777</v>
      </c>
      <c r="E22" s="135">
        <v>1.4833333333333334</v>
      </c>
      <c r="F22" s="135">
        <v>4.3395833333333336</v>
      </c>
      <c r="G22" s="135">
        <v>1.3930555555555555</v>
      </c>
      <c r="H22" s="135">
        <v>1.3111111111111111</v>
      </c>
      <c r="I22" s="135">
        <v>1.1388888888888888</v>
      </c>
      <c r="J22" s="304" t="s">
        <v>510</v>
      </c>
      <c r="K22" s="714" t="s">
        <v>588</v>
      </c>
    </row>
    <row r="23" spans="1:16">
      <c r="A23" s="139" t="s">
        <v>22</v>
      </c>
      <c r="B23" s="137">
        <v>1.5944444444444443</v>
      </c>
      <c r="C23" s="137">
        <v>1.4048611111111111</v>
      </c>
      <c r="D23" s="137">
        <v>1.2493055555555557</v>
      </c>
      <c r="E23" s="137">
        <v>1.4229166666666666</v>
      </c>
      <c r="F23" s="137">
        <v>1.0277777777777779</v>
      </c>
      <c r="G23" s="137">
        <v>1.5145833333333334</v>
      </c>
      <c r="H23" s="137">
        <v>1.1659722222222222</v>
      </c>
      <c r="I23" s="137">
        <v>0.78194444444444444</v>
      </c>
      <c r="J23" s="305" t="s">
        <v>511</v>
      </c>
      <c r="K23" s="715" t="s">
        <v>589</v>
      </c>
      <c r="M23" s="317"/>
      <c r="N23" s="317"/>
      <c r="O23" s="317"/>
      <c r="P23" s="317"/>
    </row>
    <row r="24" spans="1:16">
      <c r="A24" s="138" t="s">
        <v>23</v>
      </c>
      <c r="B24" s="135">
        <v>0.18124999999999999</v>
      </c>
      <c r="C24" s="135">
        <v>0.21875</v>
      </c>
      <c r="D24" s="135">
        <v>0.33194444444444443</v>
      </c>
      <c r="E24" s="135">
        <v>0.22291666666666665</v>
      </c>
      <c r="F24" s="135">
        <v>0.4201388888888889</v>
      </c>
      <c r="G24" s="135">
        <v>0.18888888888888888</v>
      </c>
      <c r="H24" s="135">
        <v>0.33958333333333335</v>
      </c>
      <c r="I24" s="135">
        <v>0.24097222222222223</v>
      </c>
      <c r="J24" s="304" t="s">
        <v>512</v>
      </c>
      <c r="K24" s="714" t="s">
        <v>590</v>
      </c>
      <c r="M24" s="317"/>
      <c r="N24" s="317"/>
      <c r="O24" s="317"/>
      <c r="P24" s="317"/>
    </row>
    <row r="25" spans="1:16">
      <c r="A25" s="136" t="s">
        <v>24</v>
      </c>
      <c r="B25" s="137">
        <v>0.24305555555555555</v>
      </c>
      <c r="C25" s="137">
        <v>0.30624999999999997</v>
      </c>
      <c r="D25" s="137">
        <v>0.31111111111111112</v>
      </c>
      <c r="E25" s="137">
        <v>0.26041666666666669</v>
      </c>
      <c r="F25" s="137">
        <v>0.49791666666666662</v>
      </c>
      <c r="G25" s="137">
        <v>0.68611111111111101</v>
      </c>
      <c r="H25" s="137">
        <v>0.47152777777777777</v>
      </c>
      <c r="I25" s="137">
        <v>0.58680555555555558</v>
      </c>
      <c r="J25" s="305" t="s">
        <v>513</v>
      </c>
      <c r="K25" s="715" t="s">
        <v>591</v>
      </c>
      <c r="M25" s="317"/>
      <c r="N25" s="317"/>
      <c r="O25" s="317"/>
      <c r="P25" s="317"/>
    </row>
    <row r="26" spans="1:16">
      <c r="A26" s="138" t="s">
        <v>25</v>
      </c>
      <c r="B26" s="135">
        <v>8.3333333333333332E-3</v>
      </c>
      <c r="C26" s="135">
        <v>4.7222222222222221E-2</v>
      </c>
      <c r="D26" s="135">
        <v>8.1840277777777768</v>
      </c>
      <c r="E26" s="135">
        <v>3.4777777777777779</v>
      </c>
      <c r="F26" s="135">
        <v>4.3055555555555562E-2</v>
      </c>
      <c r="G26" s="135">
        <v>2.4520833333333334</v>
      </c>
      <c r="H26" s="135">
        <v>8.6673611111111111</v>
      </c>
      <c r="I26" s="135">
        <v>3.7708333333333335</v>
      </c>
      <c r="J26" s="304" t="s">
        <v>514</v>
      </c>
      <c r="K26" s="714" t="s">
        <v>592</v>
      </c>
      <c r="M26" s="317"/>
      <c r="N26" s="317"/>
      <c r="O26" s="317"/>
      <c r="P26" s="317"/>
    </row>
    <row r="27" spans="1:16">
      <c r="A27" s="136" t="s">
        <v>26</v>
      </c>
      <c r="B27" s="137">
        <v>0.57430555555555551</v>
      </c>
      <c r="C27" s="137">
        <v>0.50763888888888886</v>
      </c>
      <c r="D27" s="137">
        <v>0.38055555555555554</v>
      </c>
      <c r="E27" s="137">
        <v>0.4861111111111111</v>
      </c>
      <c r="F27" s="137">
        <v>3.5895833333333336</v>
      </c>
      <c r="G27" s="137">
        <v>1.3055555555555556</v>
      </c>
      <c r="H27" s="137">
        <v>1.7965277777777777</v>
      </c>
      <c r="I27" s="137">
        <v>0.65208333333333335</v>
      </c>
      <c r="J27" s="305" t="s">
        <v>505</v>
      </c>
      <c r="K27" s="715" t="s">
        <v>593</v>
      </c>
      <c r="M27" s="317"/>
      <c r="N27" s="317"/>
      <c r="O27" s="317"/>
      <c r="P27" s="317"/>
    </row>
    <row r="28" spans="1:16">
      <c r="A28" s="138" t="s">
        <v>27</v>
      </c>
      <c r="B28" s="135">
        <v>1.0298611111111111</v>
      </c>
      <c r="C28" s="135">
        <v>0.76041666666666663</v>
      </c>
      <c r="D28" s="135">
        <v>0.61249999999999993</v>
      </c>
      <c r="E28" s="135">
        <v>0.82430555555555562</v>
      </c>
      <c r="F28" s="135">
        <v>1.0229166666666667</v>
      </c>
      <c r="G28" s="135">
        <v>1.2784722222222222</v>
      </c>
      <c r="H28" s="135">
        <v>0.92361111111111116</v>
      </c>
      <c r="I28" s="135">
        <v>0.84722222222222221</v>
      </c>
      <c r="J28" s="304" t="s">
        <v>515</v>
      </c>
      <c r="K28" s="714" t="s">
        <v>594</v>
      </c>
      <c r="M28" s="317"/>
      <c r="N28" s="317"/>
      <c r="O28" s="317"/>
      <c r="P28" s="317"/>
    </row>
    <row r="29" spans="1:16">
      <c r="A29" s="139" t="s">
        <v>28</v>
      </c>
      <c r="B29" s="137">
        <v>2.0562499999999999</v>
      </c>
      <c r="C29" s="137">
        <v>2.5430555555555556</v>
      </c>
      <c r="D29" s="137">
        <v>2.65</v>
      </c>
      <c r="E29" s="137">
        <v>2.5604166666666668</v>
      </c>
      <c r="F29" s="137">
        <v>4.9388888888888891</v>
      </c>
      <c r="G29" s="137">
        <v>3.5618055555555554</v>
      </c>
      <c r="H29" s="137">
        <v>2.6215277777777777</v>
      </c>
      <c r="I29" s="137">
        <v>2.911111111111111</v>
      </c>
      <c r="J29" s="305" t="s">
        <v>516</v>
      </c>
      <c r="K29" s="715" t="s">
        <v>595</v>
      </c>
      <c r="M29" s="317"/>
      <c r="N29" s="317"/>
      <c r="O29" s="317"/>
      <c r="P29" s="317"/>
    </row>
    <row r="30" spans="1:16">
      <c r="A30" s="138" t="s">
        <v>29</v>
      </c>
      <c r="B30" s="135">
        <v>4.125</v>
      </c>
      <c r="C30" s="135">
        <v>0.54861111111111105</v>
      </c>
      <c r="D30" s="135">
        <v>1.4909722222222221</v>
      </c>
      <c r="E30" s="135">
        <v>0.21527777777777779</v>
      </c>
      <c r="F30" s="135">
        <v>2.6062499999999997</v>
      </c>
      <c r="G30" s="135">
        <v>1.9083333333333332</v>
      </c>
      <c r="H30" s="135">
        <v>1.5354166666666667</v>
      </c>
      <c r="I30" s="135">
        <v>0.97986111111111107</v>
      </c>
      <c r="J30" s="304" t="s">
        <v>517</v>
      </c>
      <c r="K30" s="714" t="s">
        <v>596</v>
      </c>
      <c r="M30" s="317"/>
      <c r="N30" s="317"/>
      <c r="O30" s="317"/>
      <c r="P30" s="317"/>
    </row>
    <row r="31" spans="1:16">
      <c r="A31" s="136" t="s">
        <v>30</v>
      </c>
      <c r="B31" s="137">
        <v>0.7729166666666667</v>
      </c>
      <c r="C31" s="137">
        <v>0.89861111111111114</v>
      </c>
      <c r="D31" s="137">
        <v>2.2180555555555554</v>
      </c>
      <c r="E31" s="137">
        <v>2.1361111111111111</v>
      </c>
      <c r="F31" s="137">
        <v>4.2340277777777775</v>
      </c>
      <c r="G31" s="137">
        <v>2.2361111111111112</v>
      </c>
      <c r="H31" s="137">
        <v>5.5506944444444448</v>
      </c>
      <c r="I31" s="137">
        <v>1.9826388888888891</v>
      </c>
      <c r="J31" s="305">
        <v>2.4583333333333335</v>
      </c>
      <c r="K31" s="715" t="s">
        <v>597</v>
      </c>
      <c r="M31" s="317"/>
      <c r="N31" s="317"/>
      <c r="O31" s="317"/>
      <c r="P31" s="317"/>
    </row>
    <row r="32" spans="1:16">
      <c r="A32" s="138" t="s">
        <v>31</v>
      </c>
      <c r="B32" s="135">
        <v>3.8194444444444441E-2</v>
      </c>
      <c r="C32" s="135">
        <v>6.25E-2</v>
      </c>
      <c r="D32" s="135">
        <v>0.14861111111111111</v>
      </c>
      <c r="E32" s="135">
        <v>0.10416666666666667</v>
      </c>
      <c r="F32" s="135">
        <v>0.12083333333333333</v>
      </c>
      <c r="G32" s="135">
        <v>7.2916666666666671E-2</v>
      </c>
      <c r="H32" s="135">
        <v>0.12222222222222223</v>
      </c>
      <c r="I32" s="135">
        <v>9.930555555555555E-2</v>
      </c>
      <c r="J32" s="304" t="s">
        <v>518</v>
      </c>
      <c r="K32" s="714" t="s">
        <v>598</v>
      </c>
      <c r="M32" s="317"/>
      <c r="N32" s="317"/>
      <c r="O32" s="317"/>
      <c r="P32" s="317"/>
    </row>
    <row r="33" spans="1:16">
      <c r="A33" s="136" t="s">
        <v>32</v>
      </c>
      <c r="B33" s="137">
        <v>0.24652777777777779</v>
      </c>
      <c r="C33" s="137">
        <v>0.26041666666666669</v>
      </c>
      <c r="D33" s="137">
        <v>0.40138888888888885</v>
      </c>
      <c r="E33" s="137">
        <v>0.32430555555555557</v>
      </c>
      <c r="F33" s="137">
        <v>0.56111111111111112</v>
      </c>
      <c r="G33" s="137">
        <v>0.32777777777777778</v>
      </c>
      <c r="H33" s="137">
        <v>0.41180555555555554</v>
      </c>
      <c r="I33" s="137">
        <v>0.375</v>
      </c>
      <c r="J33" s="305" t="s">
        <v>519</v>
      </c>
      <c r="K33" s="715" t="s">
        <v>599</v>
      </c>
      <c r="M33" s="317"/>
      <c r="N33" s="317"/>
      <c r="O33" s="317"/>
      <c r="P33" s="317"/>
    </row>
    <row r="34" spans="1:16">
      <c r="A34" s="138" t="s">
        <v>33</v>
      </c>
      <c r="B34" s="135">
        <v>1.2756944444444445</v>
      </c>
      <c r="C34" s="135">
        <v>0.7090277777777777</v>
      </c>
      <c r="D34" s="135">
        <v>4.1840277777777777</v>
      </c>
      <c r="E34" s="135">
        <v>0.21805555555555556</v>
      </c>
      <c r="F34" s="135">
        <v>5.0277777777777777</v>
      </c>
      <c r="G34" s="135">
        <v>2.192361111111111</v>
      </c>
      <c r="H34" s="135">
        <v>2.5958333333333332</v>
      </c>
      <c r="I34" s="135">
        <v>2.4416666666666669</v>
      </c>
      <c r="J34" s="304" t="s">
        <v>520</v>
      </c>
      <c r="K34" s="714" t="s">
        <v>600</v>
      </c>
      <c r="M34" s="317"/>
      <c r="N34" s="317"/>
      <c r="O34" s="317"/>
      <c r="P34" s="317"/>
    </row>
    <row r="35" spans="1:16">
      <c r="A35" s="139" t="s">
        <v>34</v>
      </c>
      <c r="B35" s="137">
        <v>1.7680555555555555</v>
      </c>
      <c r="C35" s="137">
        <v>2.5972222222222223</v>
      </c>
      <c r="D35" s="137">
        <v>0.64583333333333337</v>
      </c>
      <c r="E35" s="137">
        <v>0.48749999999999999</v>
      </c>
      <c r="F35" s="137">
        <v>0.38125000000000003</v>
      </c>
      <c r="G35" s="137">
        <v>0.66875000000000007</v>
      </c>
      <c r="H35" s="137">
        <v>0.83888888888888891</v>
      </c>
      <c r="I35" s="137">
        <v>0.23750000000000002</v>
      </c>
      <c r="J35" s="305" t="s">
        <v>521</v>
      </c>
      <c r="K35" s="715" t="s">
        <v>601</v>
      </c>
    </row>
    <row r="36" spans="1:16" ht="15.75" thickBot="1">
      <c r="A36" s="141" t="s">
        <v>35</v>
      </c>
      <c r="B36" s="142">
        <v>0.4777777777777778</v>
      </c>
      <c r="C36" s="142">
        <v>0.3833333333333333</v>
      </c>
      <c r="D36" s="142">
        <v>0.64236111111111105</v>
      </c>
      <c r="E36" s="143">
        <v>0.4284722222222222</v>
      </c>
      <c r="F36" s="143">
        <v>0.55208333333333337</v>
      </c>
      <c r="G36" s="143">
        <v>0.59097222222222223</v>
      </c>
      <c r="H36" s="143">
        <v>0.56666666666666665</v>
      </c>
      <c r="I36" s="143">
        <v>0.40625</v>
      </c>
      <c r="J36" s="662" t="s">
        <v>522</v>
      </c>
      <c r="K36" s="716" t="s">
        <v>602</v>
      </c>
    </row>
    <row r="37" spans="1:16" ht="15" customHeight="1">
      <c r="A37" s="913" t="s">
        <v>69</v>
      </c>
      <c r="B37" s="913"/>
      <c r="C37" s="913"/>
      <c r="D37" s="913"/>
      <c r="E37" s="913"/>
      <c r="F37" s="913"/>
      <c r="G37" s="913"/>
      <c r="H37" s="913"/>
      <c r="I37" s="913"/>
      <c r="J37" s="913"/>
      <c r="K37" s="913"/>
    </row>
    <row r="38" spans="1:16">
      <c r="A38" s="144" t="s">
        <v>36</v>
      </c>
    </row>
    <row r="39" spans="1:16" ht="15" customHeight="1">
      <c r="A39" s="878" t="s">
        <v>683</v>
      </c>
      <c r="B39" s="878"/>
      <c r="C39" s="878"/>
      <c r="D39" s="878"/>
      <c r="E39" s="878"/>
      <c r="F39" s="878"/>
      <c r="G39" s="878"/>
      <c r="H39" s="878"/>
      <c r="I39" s="878"/>
      <c r="J39" s="878"/>
      <c r="K39" s="878"/>
    </row>
    <row r="40" spans="1:16">
      <c r="A40" s="144" t="s">
        <v>66</v>
      </c>
    </row>
    <row r="41" spans="1:16" ht="35.1" customHeight="1">
      <c r="A41" s="887" t="s">
        <v>702</v>
      </c>
      <c r="B41" s="887"/>
      <c r="C41" s="887"/>
      <c r="D41" s="887"/>
      <c r="E41" s="887"/>
      <c r="F41" s="887"/>
      <c r="G41" s="887"/>
      <c r="H41" s="887"/>
      <c r="I41" s="887"/>
      <c r="J41" s="887"/>
      <c r="K41" s="887"/>
    </row>
  </sheetData>
  <mergeCells count="5">
    <mergeCell ref="A1:K1"/>
    <mergeCell ref="A2:K2"/>
    <mergeCell ref="A41:K41"/>
    <mergeCell ref="A39:K39"/>
    <mergeCell ref="A37:K37"/>
  </mergeCells>
  <pageMargins left="0.7" right="0.7" top="0.75" bottom="0.75" header="0.3" footer="0.3"/>
  <pageSetup orientation="portrait" r:id="rId1"/>
  <webPublishItems count="1">
    <webPublishItem id="22829" divId="C_22829" sourceType="range" sourceRef="A1:K41" destinationFile="C:\Users\lizzeth.romero\Documents\Numeralia_2017\C15.htm"/>
  </webPublishItem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K43"/>
  <sheetViews>
    <sheetView zoomScaleNormal="100" workbookViewId="0">
      <pane ySplit="3" topLeftCell="A4" activePane="bottomLeft" state="frozen"/>
      <selection pane="bottomLeft" sqref="A1:K1"/>
    </sheetView>
  </sheetViews>
  <sheetFormatPr baseColWidth="10" defaultRowHeight="15"/>
  <cols>
    <col min="1" max="1" width="18.42578125" customWidth="1"/>
    <col min="2" max="6" width="9.28515625" customWidth="1"/>
    <col min="7" max="7" width="9.28515625" style="283" customWidth="1"/>
    <col min="8" max="8" width="9.28515625" style="317" customWidth="1"/>
    <col min="9" max="10" width="9.28515625" style="614" customWidth="1"/>
    <col min="11" max="11" width="9.28515625" customWidth="1"/>
    <col min="238" max="238" width="14.7109375" customWidth="1"/>
    <col min="239" max="251" width="9.28515625" customWidth="1"/>
    <col min="494" max="494" width="14.7109375" customWidth="1"/>
    <col min="495" max="507" width="9.28515625" customWidth="1"/>
    <col min="750" max="750" width="14.7109375" customWidth="1"/>
    <col min="751" max="763" width="9.28515625" customWidth="1"/>
    <col min="1006" max="1006" width="14.7109375" customWidth="1"/>
    <col min="1007" max="1019" width="9.28515625" customWidth="1"/>
    <col min="1262" max="1262" width="14.7109375" customWidth="1"/>
    <col min="1263" max="1275" width="9.28515625" customWidth="1"/>
    <col min="1518" max="1518" width="14.7109375" customWidth="1"/>
    <col min="1519" max="1531" width="9.28515625" customWidth="1"/>
    <col min="1774" max="1774" width="14.7109375" customWidth="1"/>
    <col min="1775" max="1787" width="9.28515625" customWidth="1"/>
    <col min="2030" max="2030" width="14.7109375" customWidth="1"/>
    <col min="2031" max="2043" width="9.28515625" customWidth="1"/>
    <col min="2286" max="2286" width="14.7109375" customWidth="1"/>
    <col min="2287" max="2299" width="9.28515625" customWidth="1"/>
    <col min="2542" max="2542" width="14.7109375" customWidth="1"/>
    <col min="2543" max="2555" width="9.28515625" customWidth="1"/>
    <col min="2798" max="2798" width="14.7109375" customWidth="1"/>
    <col min="2799" max="2811" width="9.28515625" customWidth="1"/>
    <col min="3054" max="3054" width="14.7109375" customWidth="1"/>
    <col min="3055" max="3067" width="9.28515625" customWidth="1"/>
    <col min="3310" max="3310" width="14.7109375" customWidth="1"/>
    <col min="3311" max="3323" width="9.28515625" customWidth="1"/>
    <col min="3566" max="3566" width="14.7109375" customWidth="1"/>
    <col min="3567" max="3579" width="9.28515625" customWidth="1"/>
    <col min="3822" max="3822" width="14.7109375" customWidth="1"/>
    <col min="3823" max="3835" width="9.28515625" customWidth="1"/>
    <col min="4078" max="4078" width="14.7109375" customWidth="1"/>
    <col min="4079" max="4091" width="9.28515625" customWidth="1"/>
    <col min="4334" max="4334" width="14.7109375" customWidth="1"/>
    <col min="4335" max="4347" width="9.28515625" customWidth="1"/>
    <col min="4590" max="4590" width="14.7109375" customWidth="1"/>
    <col min="4591" max="4603" width="9.28515625" customWidth="1"/>
    <col min="4846" max="4846" width="14.7109375" customWidth="1"/>
    <col min="4847" max="4859" width="9.28515625" customWidth="1"/>
    <col min="5102" max="5102" width="14.7109375" customWidth="1"/>
    <col min="5103" max="5115" width="9.28515625" customWidth="1"/>
    <col min="5358" max="5358" width="14.7109375" customWidth="1"/>
    <col min="5359" max="5371" width="9.28515625" customWidth="1"/>
    <col min="5614" max="5614" width="14.7109375" customWidth="1"/>
    <col min="5615" max="5627" width="9.28515625" customWidth="1"/>
    <col min="5870" max="5870" width="14.7109375" customWidth="1"/>
    <col min="5871" max="5883" width="9.28515625" customWidth="1"/>
    <col min="6126" max="6126" width="14.7109375" customWidth="1"/>
    <col min="6127" max="6139" width="9.28515625" customWidth="1"/>
    <col min="6382" max="6382" width="14.7109375" customWidth="1"/>
    <col min="6383" max="6395" width="9.28515625" customWidth="1"/>
    <col min="6638" max="6638" width="14.7109375" customWidth="1"/>
    <col min="6639" max="6651" width="9.28515625" customWidth="1"/>
    <col min="6894" max="6894" width="14.7109375" customWidth="1"/>
    <col min="6895" max="6907" width="9.28515625" customWidth="1"/>
    <col min="7150" max="7150" width="14.7109375" customWidth="1"/>
    <col min="7151" max="7163" width="9.28515625" customWidth="1"/>
    <col min="7406" max="7406" width="14.7109375" customWidth="1"/>
    <col min="7407" max="7419" width="9.28515625" customWidth="1"/>
    <col min="7662" max="7662" width="14.7109375" customWidth="1"/>
    <col min="7663" max="7675" width="9.28515625" customWidth="1"/>
    <col min="7918" max="7918" width="14.7109375" customWidth="1"/>
    <col min="7919" max="7931" width="9.28515625" customWidth="1"/>
    <col min="8174" max="8174" width="14.7109375" customWidth="1"/>
    <col min="8175" max="8187" width="9.28515625" customWidth="1"/>
    <col min="8430" max="8430" width="14.7109375" customWidth="1"/>
    <col min="8431" max="8443" width="9.28515625" customWidth="1"/>
    <col min="8686" max="8686" width="14.7109375" customWidth="1"/>
    <col min="8687" max="8699" width="9.28515625" customWidth="1"/>
    <col min="8942" max="8942" width="14.7109375" customWidth="1"/>
    <col min="8943" max="8955" width="9.28515625" customWidth="1"/>
    <col min="9198" max="9198" width="14.7109375" customWidth="1"/>
    <col min="9199" max="9211" width="9.28515625" customWidth="1"/>
    <col min="9454" max="9454" width="14.7109375" customWidth="1"/>
    <col min="9455" max="9467" width="9.28515625" customWidth="1"/>
    <col min="9710" max="9710" width="14.7109375" customWidth="1"/>
    <col min="9711" max="9723" width="9.28515625" customWidth="1"/>
    <col min="9966" max="9966" width="14.7109375" customWidth="1"/>
    <col min="9967" max="9979" width="9.28515625" customWidth="1"/>
    <col min="10222" max="10222" width="14.7109375" customWidth="1"/>
    <col min="10223" max="10235" width="9.28515625" customWidth="1"/>
    <col min="10478" max="10478" width="14.7109375" customWidth="1"/>
    <col min="10479" max="10491" width="9.28515625" customWidth="1"/>
    <col min="10734" max="10734" width="14.7109375" customWidth="1"/>
    <col min="10735" max="10747" width="9.28515625" customWidth="1"/>
    <col min="10990" max="10990" width="14.7109375" customWidth="1"/>
    <col min="10991" max="11003" width="9.28515625" customWidth="1"/>
    <col min="11246" max="11246" width="14.7109375" customWidth="1"/>
    <col min="11247" max="11259" width="9.28515625" customWidth="1"/>
    <col min="11502" max="11502" width="14.7109375" customWidth="1"/>
    <col min="11503" max="11515" width="9.28515625" customWidth="1"/>
    <col min="11758" max="11758" width="14.7109375" customWidth="1"/>
    <col min="11759" max="11771" width="9.28515625" customWidth="1"/>
    <col min="12014" max="12014" width="14.7109375" customWidth="1"/>
    <col min="12015" max="12027" width="9.28515625" customWidth="1"/>
    <col min="12270" max="12270" width="14.7109375" customWidth="1"/>
    <col min="12271" max="12283" width="9.28515625" customWidth="1"/>
    <col min="12526" max="12526" width="14.7109375" customWidth="1"/>
    <col min="12527" max="12539" width="9.28515625" customWidth="1"/>
    <col min="12782" max="12782" width="14.7109375" customWidth="1"/>
    <col min="12783" max="12795" width="9.28515625" customWidth="1"/>
    <col min="13038" max="13038" width="14.7109375" customWidth="1"/>
    <col min="13039" max="13051" width="9.28515625" customWidth="1"/>
    <col min="13294" max="13294" width="14.7109375" customWidth="1"/>
    <col min="13295" max="13307" width="9.28515625" customWidth="1"/>
    <col min="13550" max="13550" width="14.7109375" customWidth="1"/>
    <col min="13551" max="13563" width="9.28515625" customWidth="1"/>
    <col min="13806" max="13806" width="14.7109375" customWidth="1"/>
    <col min="13807" max="13819" width="9.28515625" customWidth="1"/>
    <col min="14062" max="14062" width="14.7109375" customWidth="1"/>
    <col min="14063" max="14075" width="9.28515625" customWidth="1"/>
    <col min="14318" max="14318" width="14.7109375" customWidth="1"/>
    <col min="14319" max="14331" width="9.28515625" customWidth="1"/>
    <col min="14574" max="14574" width="14.7109375" customWidth="1"/>
    <col min="14575" max="14587" width="9.28515625" customWidth="1"/>
    <col min="14830" max="14830" width="14.7109375" customWidth="1"/>
    <col min="14831" max="14843" width="9.28515625" customWidth="1"/>
    <col min="15086" max="15086" width="14.7109375" customWidth="1"/>
    <col min="15087" max="15099" width="9.28515625" customWidth="1"/>
    <col min="15342" max="15342" width="14.7109375" customWidth="1"/>
    <col min="15343" max="15355" width="9.28515625" customWidth="1"/>
    <col min="15598" max="15598" width="14.7109375" customWidth="1"/>
    <col min="15599" max="15611" width="9.28515625" customWidth="1"/>
    <col min="15854" max="15854" width="14.7109375" customWidth="1"/>
    <col min="15855" max="15867" width="9.28515625" customWidth="1"/>
    <col min="16110" max="16110" width="14.7109375" customWidth="1"/>
    <col min="16111" max="16123" width="9.28515625" customWidth="1"/>
  </cols>
  <sheetData>
    <row r="1" spans="1:11" ht="17.25">
      <c r="A1" s="882" t="s">
        <v>70</v>
      </c>
      <c r="B1" s="882"/>
      <c r="C1" s="882"/>
      <c r="D1" s="882"/>
      <c r="E1" s="882"/>
      <c r="F1" s="882"/>
      <c r="G1" s="882"/>
      <c r="H1" s="882"/>
      <c r="I1" s="882"/>
      <c r="J1" s="882"/>
      <c r="K1" s="882"/>
    </row>
    <row r="2" spans="1:11" ht="15.75" thickBot="1">
      <c r="A2" s="25" t="s">
        <v>47</v>
      </c>
    </row>
    <row r="3" spans="1:11" ht="15" customHeight="1">
      <c r="A3" s="692" t="s">
        <v>2</v>
      </c>
      <c r="B3" s="3" t="s">
        <v>569</v>
      </c>
      <c r="C3" s="3">
        <v>2008</v>
      </c>
      <c r="D3" s="3">
        <v>2009</v>
      </c>
      <c r="E3" s="3">
        <v>2010</v>
      </c>
      <c r="F3" s="111">
        <v>2011</v>
      </c>
      <c r="G3" s="111">
        <v>2012</v>
      </c>
      <c r="H3" s="111">
        <v>2013</v>
      </c>
      <c r="I3" s="111">
        <v>2014</v>
      </c>
      <c r="J3" s="111">
        <v>2015</v>
      </c>
      <c r="K3" s="112">
        <v>2016</v>
      </c>
    </row>
    <row r="4" spans="1:11">
      <c r="A4" s="5" t="s">
        <v>3</v>
      </c>
      <c r="B4" s="6">
        <v>319.89999999999998</v>
      </c>
      <c r="C4" s="6">
        <v>233.25</v>
      </c>
      <c r="D4" s="6">
        <v>12.700000000000001</v>
      </c>
      <c r="E4" s="6">
        <v>45</v>
      </c>
      <c r="F4" s="91">
        <v>28</v>
      </c>
      <c r="G4" s="91">
        <v>26.35</v>
      </c>
      <c r="H4" s="91">
        <v>55</v>
      </c>
      <c r="I4" s="91">
        <v>0</v>
      </c>
      <c r="J4" s="91">
        <v>0</v>
      </c>
      <c r="K4" s="96">
        <v>0</v>
      </c>
    </row>
    <row r="5" spans="1:11">
      <c r="A5" s="7" t="s">
        <v>4</v>
      </c>
      <c r="B5" s="8">
        <v>148.34</v>
      </c>
      <c r="C5" s="8">
        <v>0</v>
      </c>
      <c r="D5" s="8">
        <v>0</v>
      </c>
      <c r="E5" s="8">
        <v>0</v>
      </c>
      <c r="F5" s="92">
        <v>41</v>
      </c>
      <c r="G5" s="92">
        <v>17</v>
      </c>
      <c r="H5" s="92">
        <v>28</v>
      </c>
      <c r="I5" s="92">
        <v>0</v>
      </c>
      <c r="J5" s="92">
        <v>0</v>
      </c>
      <c r="K5" s="97">
        <v>0</v>
      </c>
    </row>
    <row r="6" spans="1:11">
      <c r="A6" s="5" t="s">
        <v>5</v>
      </c>
      <c r="B6" s="6">
        <v>0</v>
      </c>
      <c r="C6" s="6">
        <v>0</v>
      </c>
      <c r="D6" s="6">
        <v>0</v>
      </c>
      <c r="E6" s="6">
        <v>0</v>
      </c>
      <c r="F6" s="91">
        <v>0</v>
      </c>
      <c r="G6" s="91">
        <v>0</v>
      </c>
      <c r="H6" s="91">
        <v>0</v>
      </c>
      <c r="I6" s="91">
        <v>0</v>
      </c>
      <c r="J6" s="91">
        <v>0</v>
      </c>
      <c r="K6" s="96">
        <v>0</v>
      </c>
    </row>
    <row r="7" spans="1:11">
      <c r="A7" s="7" t="s">
        <v>6</v>
      </c>
      <c r="B7" s="8">
        <v>1620.519</v>
      </c>
      <c r="C7" s="8">
        <v>2108.2500000000005</v>
      </c>
      <c r="D7" s="8">
        <v>4074.08</v>
      </c>
      <c r="E7" s="8">
        <v>1176.0300000000002</v>
      </c>
      <c r="F7" s="92">
        <v>675.42000000000007</v>
      </c>
      <c r="G7" s="92">
        <v>1591.29</v>
      </c>
      <c r="H7" s="92">
        <v>635</v>
      </c>
      <c r="I7" s="92">
        <v>1333</v>
      </c>
      <c r="J7" s="92">
        <v>63</v>
      </c>
      <c r="K7" s="97">
        <v>196.46</v>
      </c>
    </row>
    <row r="8" spans="1:11">
      <c r="A8" s="5" t="s">
        <v>7</v>
      </c>
      <c r="B8" s="6">
        <v>2197.98</v>
      </c>
      <c r="C8" s="6">
        <v>4293.74</v>
      </c>
      <c r="D8" s="6">
        <v>9425.4400000000023</v>
      </c>
      <c r="E8" s="6">
        <v>2895.4300000000007</v>
      </c>
      <c r="F8" s="91">
        <v>2923.7199999999993</v>
      </c>
      <c r="G8" s="91">
        <v>8337.1299999999992</v>
      </c>
      <c r="H8" s="91">
        <v>5908</v>
      </c>
      <c r="I8" s="91">
        <v>1430</v>
      </c>
      <c r="J8" s="91">
        <v>750</v>
      </c>
      <c r="K8" s="96">
        <v>0</v>
      </c>
    </row>
    <row r="9" spans="1:11">
      <c r="A9" s="7" t="s">
        <v>8</v>
      </c>
      <c r="B9" s="8">
        <v>0</v>
      </c>
      <c r="C9" s="8">
        <v>10.69</v>
      </c>
      <c r="D9" s="8">
        <v>20</v>
      </c>
      <c r="E9" s="8">
        <v>64.599999999999994</v>
      </c>
      <c r="F9" s="92">
        <v>0</v>
      </c>
      <c r="G9" s="92">
        <v>20.329999999999998</v>
      </c>
      <c r="H9" s="92">
        <v>0</v>
      </c>
      <c r="I9" s="92">
        <v>25</v>
      </c>
      <c r="J9" s="92">
        <v>0</v>
      </c>
      <c r="K9" s="97">
        <v>65.2</v>
      </c>
    </row>
    <row r="10" spans="1:11">
      <c r="A10" s="5" t="s">
        <v>9</v>
      </c>
      <c r="B10" s="6">
        <v>467.03</v>
      </c>
      <c r="C10" s="6">
        <v>1480.28</v>
      </c>
      <c r="D10" s="6">
        <v>1867.3799999999999</v>
      </c>
      <c r="E10" s="6">
        <v>4659.97</v>
      </c>
      <c r="F10" s="91">
        <v>4750.3020000000006</v>
      </c>
      <c r="G10" s="91">
        <v>2707.97</v>
      </c>
      <c r="H10" s="91">
        <v>2525</v>
      </c>
      <c r="I10" s="91">
        <v>1652.2900000000006</v>
      </c>
      <c r="J10" s="91">
        <v>925.89999999999986</v>
      </c>
      <c r="K10" s="96">
        <v>930.31</v>
      </c>
    </row>
    <row r="11" spans="1:11">
      <c r="A11" s="7" t="s">
        <v>10</v>
      </c>
      <c r="B11" s="8">
        <v>86.92</v>
      </c>
      <c r="C11" s="8">
        <v>0</v>
      </c>
      <c r="D11" s="8">
        <v>550.98</v>
      </c>
      <c r="E11" s="8">
        <v>208.4</v>
      </c>
      <c r="F11" s="92">
        <v>2027.68</v>
      </c>
      <c r="G11" s="92">
        <v>1484.9</v>
      </c>
      <c r="H11" s="92">
        <v>1777</v>
      </c>
      <c r="I11" s="92">
        <v>129</v>
      </c>
      <c r="J11" s="92">
        <v>1057</v>
      </c>
      <c r="K11" s="97">
        <v>243.6</v>
      </c>
    </row>
    <row r="12" spans="1:11">
      <c r="A12" s="699" t="s">
        <v>523</v>
      </c>
      <c r="B12" s="6">
        <v>17</v>
      </c>
      <c r="C12" s="6">
        <v>35.700000000000003</v>
      </c>
      <c r="D12" s="6">
        <v>13.350000000000001</v>
      </c>
      <c r="E12" s="6">
        <v>0</v>
      </c>
      <c r="F12" s="91">
        <v>0</v>
      </c>
      <c r="G12" s="91">
        <v>0</v>
      </c>
      <c r="H12" s="91">
        <v>0</v>
      </c>
      <c r="I12" s="91">
        <v>0</v>
      </c>
      <c r="J12" s="91">
        <v>3</v>
      </c>
      <c r="K12" s="96">
        <v>0</v>
      </c>
    </row>
    <row r="13" spans="1:11">
      <c r="A13" s="7" t="s">
        <v>12</v>
      </c>
      <c r="B13" s="8">
        <v>15</v>
      </c>
      <c r="C13" s="8">
        <v>55</v>
      </c>
      <c r="D13" s="8">
        <v>10</v>
      </c>
      <c r="E13" s="8">
        <v>278.3</v>
      </c>
      <c r="F13" s="92">
        <v>406.11</v>
      </c>
      <c r="G13" s="92">
        <v>389.6</v>
      </c>
      <c r="H13" s="92">
        <v>1092</v>
      </c>
      <c r="I13" s="92">
        <v>1007</v>
      </c>
      <c r="J13" s="92">
        <v>1397.2</v>
      </c>
      <c r="K13" s="97">
        <v>313</v>
      </c>
    </row>
    <row r="14" spans="1:11">
      <c r="A14" s="5" t="s">
        <v>13</v>
      </c>
      <c r="B14" s="6">
        <v>163.02000000000001</v>
      </c>
      <c r="C14" s="6">
        <v>495.29</v>
      </c>
      <c r="D14" s="6">
        <v>463.57000000000005</v>
      </c>
      <c r="E14" s="6">
        <v>373.08999999999992</v>
      </c>
      <c r="F14" s="91">
        <v>226.48400000000001</v>
      </c>
      <c r="G14" s="91">
        <v>188.11</v>
      </c>
      <c r="H14" s="91">
        <v>95</v>
      </c>
      <c r="I14" s="91">
        <v>123</v>
      </c>
      <c r="J14" s="91">
        <v>27</v>
      </c>
      <c r="K14" s="96">
        <v>0</v>
      </c>
    </row>
    <row r="15" spans="1:11">
      <c r="A15" s="7" t="s">
        <v>14</v>
      </c>
      <c r="B15" s="8">
        <v>300.32</v>
      </c>
      <c r="C15" s="8">
        <v>985.3</v>
      </c>
      <c r="D15" s="8">
        <v>173.36</v>
      </c>
      <c r="E15" s="8">
        <v>1449.13</v>
      </c>
      <c r="F15" s="92">
        <v>247.19</v>
      </c>
      <c r="G15" s="92">
        <v>667.09</v>
      </c>
      <c r="H15" s="92">
        <v>359</v>
      </c>
      <c r="I15" s="92">
        <v>16</v>
      </c>
      <c r="J15" s="92">
        <v>134</v>
      </c>
      <c r="K15" s="97">
        <v>55.62</v>
      </c>
    </row>
    <row r="16" spans="1:11">
      <c r="A16" s="5" t="s">
        <v>15</v>
      </c>
      <c r="B16" s="6">
        <v>496.42</v>
      </c>
      <c r="C16" s="6">
        <v>100</v>
      </c>
      <c r="D16" s="6">
        <v>312.11</v>
      </c>
      <c r="E16" s="6">
        <v>273.38</v>
      </c>
      <c r="F16" s="91">
        <v>495.28000000000003</v>
      </c>
      <c r="G16" s="91">
        <v>218.83</v>
      </c>
      <c r="H16" s="91">
        <v>259</v>
      </c>
      <c r="I16" s="91">
        <v>36</v>
      </c>
      <c r="J16" s="91">
        <v>122</v>
      </c>
      <c r="K16" s="96">
        <v>0</v>
      </c>
    </row>
    <row r="17" spans="1:11">
      <c r="A17" s="7" t="s">
        <v>16</v>
      </c>
      <c r="B17" s="8">
        <v>368.13</v>
      </c>
      <c r="C17" s="8">
        <v>1120.24</v>
      </c>
      <c r="D17" s="8">
        <v>157.88999999999999</v>
      </c>
      <c r="E17" s="8">
        <v>89.240000000000009</v>
      </c>
      <c r="F17" s="92">
        <v>357.22999999999996</v>
      </c>
      <c r="G17" s="92">
        <v>363.46</v>
      </c>
      <c r="H17" s="92">
        <v>25</v>
      </c>
      <c r="I17" s="92">
        <v>124</v>
      </c>
      <c r="J17" s="92">
        <v>80</v>
      </c>
      <c r="K17" s="97">
        <v>137.1</v>
      </c>
    </row>
    <row r="18" spans="1:11">
      <c r="A18" s="5" t="s">
        <v>17</v>
      </c>
      <c r="B18" s="6">
        <v>335.88</v>
      </c>
      <c r="C18" s="6">
        <v>533.08000000000004</v>
      </c>
      <c r="D18" s="6">
        <v>495.98999999999995</v>
      </c>
      <c r="E18" s="6">
        <v>401.64</v>
      </c>
      <c r="F18" s="91">
        <v>182.37</v>
      </c>
      <c r="G18" s="91">
        <v>103</v>
      </c>
      <c r="H18" s="91">
        <v>42</v>
      </c>
      <c r="I18" s="91">
        <v>1452.0099999999995</v>
      </c>
      <c r="J18" s="91">
        <v>1090.0599999999995</v>
      </c>
      <c r="K18" s="96">
        <v>974.82</v>
      </c>
    </row>
    <row r="19" spans="1:11">
      <c r="A19" s="7" t="s">
        <v>18</v>
      </c>
      <c r="B19" s="8">
        <v>328.56</v>
      </c>
      <c r="C19" s="8">
        <v>1015.5699999999999</v>
      </c>
      <c r="D19" s="8">
        <v>875.3</v>
      </c>
      <c r="E19" s="8">
        <v>1359.5540000000003</v>
      </c>
      <c r="F19" s="92">
        <v>1090.8599999999999</v>
      </c>
      <c r="G19" s="92">
        <v>221.22</v>
      </c>
      <c r="H19" s="92">
        <v>796</v>
      </c>
      <c r="I19" s="92">
        <v>679</v>
      </c>
      <c r="J19" s="92">
        <v>2769.45</v>
      </c>
      <c r="K19" s="97">
        <v>2379.67</v>
      </c>
    </row>
    <row r="20" spans="1:11">
      <c r="A20" s="5" t="s">
        <v>19</v>
      </c>
      <c r="B20" s="6">
        <v>0</v>
      </c>
      <c r="C20" s="6">
        <v>0</v>
      </c>
      <c r="D20" s="6">
        <v>0</v>
      </c>
      <c r="E20" s="6">
        <v>10</v>
      </c>
      <c r="F20" s="91">
        <v>0</v>
      </c>
      <c r="G20" s="91">
        <v>0</v>
      </c>
      <c r="H20" s="91">
        <v>0</v>
      </c>
      <c r="I20" s="91">
        <v>0</v>
      </c>
      <c r="J20" s="91">
        <v>0</v>
      </c>
      <c r="K20" s="96">
        <v>0</v>
      </c>
    </row>
    <row r="21" spans="1:11">
      <c r="A21" s="7" t="s">
        <v>20</v>
      </c>
      <c r="B21" s="8">
        <v>579.91000000000008</v>
      </c>
      <c r="C21" s="8">
        <v>1379.4199999999998</v>
      </c>
      <c r="D21" s="8">
        <v>311.71000000000004</v>
      </c>
      <c r="E21" s="8">
        <v>100.8</v>
      </c>
      <c r="F21" s="92">
        <v>302.28000000000003</v>
      </c>
      <c r="G21" s="92">
        <v>340.47</v>
      </c>
      <c r="H21" s="92">
        <v>337</v>
      </c>
      <c r="I21" s="92">
        <v>405</v>
      </c>
      <c r="J21" s="92">
        <v>190</v>
      </c>
      <c r="K21" s="97">
        <v>249</v>
      </c>
    </row>
    <row r="22" spans="1:11">
      <c r="A22" s="5" t="s">
        <v>21</v>
      </c>
      <c r="B22" s="6">
        <v>0</v>
      </c>
      <c r="C22" s="6">
        <v>0</v>
      </c>
      <c r="D22" s="6">
        <v>229.93</v>
      </c>
      <c r="E22" s="6">
        <v>347.25</v>
      </c>
      <c r="F22" s="91">
        <v>69.41</v>
      </c>
      <c r="G22" s="91">
        <v>914.83</v>
      </c>
      <c r="H22" s="91">
        <v>199</v>
      </c>
      <c r="I22" s="91">
        <v>100</v>
      </c>
      <c r="J22" s="91">
        <v>632</v>
      </c>
      <c r="K22" s="96">
        <v>30</v>
      </c>
    </row>
    <row r="23" spans="1:11">
      <c r="A23" s="7" t="s">
        <v>22</v>
      </c>
      <c r="B23" s="8">
        <v>1037.3699999999999</v>
      </c>
      <c r="C23" s="8">
        <v>823.01999999999975</v>
      </c>
      <c r="D23" s="8">
        <v>2568.02</v>
      </c>
      <c r="E23" s="8">
        <v>741.07</v>
      </c>
      <c r="F23" s="92">
        <v>837.54</v>
      </c>
      <c r="G23" s="92">
        <v>1144.1500000000001</v>
      </c>
      <c r="H23" s="92">
        <v>700</v>
      </c>
      <c r="I23" s="92">
        <v>1344.7799999999997</v>
      </c>
      <c r="J23" s="92">
        <v>946.8</v>
      </c>
      <c r="K23" s="97">
        <v>486.16</v>
      </c>
    </row>
    <row r="24" spans="1:11">
      <c r="A24" s="5" t="s">
        <v>23</v>
      </c>
      <c r="B24" s="6">
        <v>1683</v>
      </c>
      <c r="C24" s="6">
        <v>2228.1499999999996</v>
      </c>
      <c r="D24" s="6">
        <v>3386.5799999999981</v>
      </c>
      <c r="E24" s="6">
        <v>113.95000000000002</v>
      </c>
      <c r="F24" s="91">
        <v>374.06999999999994</v>
      </c>
      <c r="G24" s="91">
        <v>323.5</v>
      </c>
      <c r="H24" s="91">
        <v>1300</v>
      </c>
      <c r="I24" s="91">
        <v>612</v>
      </c>
      <c r="J24" s="91">
        <v>888.14</v>
      </c>
      <c r="K24" s="96">
        <v>1194.79</v>
      </c>
    </row>
    <row r="25" spans="1:11">
      <c r="A25" s="7" t="s">
        <v>24</v>
      </c>
      <c r="B25" s="8">
        <v>18.36</v>
      </c>
      <c r="C25" s="8">
        <v>117</v>
      </c>
      <c r="D25" s="8">
        <v>0</v>
      </c>
      <c r="E25" s="8">
        <v>28.639999999999997</v>
      </c>
      <c r="F25" s="92">
        <v>30.77</v>
      </c>
      <c r="G25" s="92">
        <v>9</v>
      </c>
      <c r="H25" s="92">
        <v>51</v>
      </c>
      <c r="I25" s="92">
        <v>88</v>
      </c>
      <c r="J25" s="92">
        <v>117</v>
      </c>
      <c r="K25" s="97">
        <v>0</v>
      </c>
    </row>
    <row r="26" spans="1:11">
      <c r="A26" s="5" t="s">
        <v>25</v>
      </c>
      <c r="B26" s="6">
        <v>888.4</v>
      </c>
      <c r="C26" s="6">
        <v>317</v>
      </c>
      <c r="D26" s="6">
        <v>188.5</v>
      </c>
      <c r="E26" s="6">
        <v>362.17</v>
      </c>
      <c r="F26" s="91">
        <v>92.919999999999987</v>
      </c>
      <c r="G26" s="91">
        <v>53.36</v>
      </c>
      <c r="H26" s="91">
        <v>169</v>
      </c>
      <c r="I26" s="91">
        <v>82</v>
      </c>
      <c r="J26" s="91">
        <v>5.7</v>
      </c>
      <c r="K26" s="96">
        <v>390</v>
      </c>
    </row>
    <row r="27" spans="1:11">
      <c r="A27" s="7" t="s">
        <v>26</v>
      </c>
      <c r="B27" s="8">
        <v>743</v>
      </c>
      <c r="C27" s="8">
        <v>1856.12</v>
      </c>
      <c r="D27" s="8">
        <v>3523.8900000000003</v>
      </c>
      <c r="E27" s="8">
        <v>2158.65</v>
      </c>
      <c r="F27" s="92">
        <v>1680.36</v>
      </c>
      <c r="G27" s="92">
        <v>1007.74</v>
      </c>
      <c r="H27" s="92">
        <v>3576</v>
      </c>
      <c r="I27" s="92">
        <v>2690</v>
      </c>
      <c r="J27" s="92">
        <v>763</v>
      </c>
      <c r="K27" s="97">
        <v>17</v>
      </c>
    </row>
    <row r="28" spans="1:11">
      <c r="A28" s="5" t="s">
        <v>27</v>
      </c>
      <c r="B28" s="6">
        <v>20.41</v>
      </c>
      <c r="C28" s="6">
        <v>69.78</v>
      </c>
      <c r="D28" s="6">
        <v>377.84000000000003</v>
      </c>
      <c r="E28" s="6">
        <v>579.96</v>
      </c>
      <c r="F28" s="91">
        <v>65.08</v>
      </c>
      <c r="G28" s="91">
        <v>0</v>
      </c>
      <c r="H28" s="91">
        <v>92</v>
      </c>
      <c r="I28" s="91">
        <v>10</v>
      </c>
      <c r="J28" s="91">
        <v>13</v>
      </c>
      <c r="K28" s="96">
        <v>29.68</v>
      </c>
    </row>
    <row r="29" spans="1:11">
      <c r="A29" s="7" t="s">
        <v>28</v>
      </c>
      <c r="B29" s="8">
        <v>0</v>
      </c>
      <c r="C29" s="8">
        <v>0</v>
      </c>
      <c r="D29" s="8">
        <v>0</v>
      </c>
      <c r="E29" s="8">
        <v>0</v>
      </c>
      <c r="F29" s="92">
        <v>0</v>
      </c>
      <c r="G29" s="92">
        <v>10</v>
      </c>
      <c r="H29" s="92">
        <v>0</v>
      </c>
      <c r="I29" s="92">
        <v>30</v>
      </c>
      <c r="J29" s="92">
        <v>0</v>
      </c>
      <c r="K29" s="97">
        <v>0</v>
      </c>
    </row>
    <row r="30" spans="1:11">
      <c r="A30" s="5" t="s">
        <v>29</v>
      </c>
      <c r="B30" s="6">
        <v>2445.4</v>
      </c>
      <c r="C30" s="6">
        <v>4252.53</v>
      </c>
      <c r="D30" s="6">
        <v>2265.94</v>
      </c>
      <c r="E30" s="6">
        <v>2460.34</v>
      </c>
      <c r="F30" s="91">
        <v>4003.6000000000004</v>
      </c>
      <c r="G30" s="91">
        <v>2227.1</v>
      </c>
      <c r="H30" s="91">
        <v>2821</v>
      </c>
      <c r="I30" s="91">
        <v>1121.1100000000001</v>
      </c>
      <c r="J30" s="91">
        <v>3469.3100000000004</v>
      </c>
      <c r="K30" s="96">
        <v>6602.79</v>
      </c>
    </row>
    <row r="31" spans="1:11">
      <c r="A31" s="7" t="s">
        <v>30</v>
      </c>
      <c r="B31" s="8">
        <v>1116.5</v>
      </c>
      <c r="C31" s="8">
        <v>1999.36</v>
      </c>
      <c r="D31" s="8">
        <v>355.07</v>
      </c>
      <c r="E31" s="8">
        <v>396.69200000000001</v>
      </c>
      <c r="F31" s="92">
        <v>702.02</v>
      </c>
      <c r="G31" s="92">
        <v>754.18</v>
      </c>
      <c r="H31" s="92">
        <v>819</v>
      </c>
      <c r="I31" s="92">
        <v>168</v>
      </c>
      <c r="J31" s="92">
        <v>558</v>
      </c>
      <c r="K31" s="97">
        <v>1167.67</v>
      </c>
    </row>
    <row r="32" spans="1:11">
      <c r="A32" s="5" t="s">
        <v>31</v>
      </c>
      <c r="B32" s="6">
        <v>230.30999999999997</v>
      </c>
      <c r="C32" s="6">
        <v>210.27</v>
      </c>
      <c r="D32" s="6">
        <v>113.03</v>
      </c>
      <c r="E32" s="6">
        <v>198.36</v>
      </c>
      <c r="F32" s="91">
        <v>85</v>
      </c>
      <c r="G32" s="91">
        <v>112</v>
      </c>
      <c r="H32" s="91">
        <v>99</v>
      </c>
      <c r="I32" s="91">
        <v>120</v>
      </c>
      <c r="J32" s="91">
        <v>33</v>
      </c>
      <c r="K32" s="96">
        <v>0</v>
      </c>
    </row>
    <row r="33" spans="1:11">
      <c r="A33" s="7" t="s">
        <v>32</v>
      </c>
      <c r="B33" s="8">
        <v>2608.13</v>
      </c>
      <c r="C33" s="8">
        <v>5348.3600000000006</v>
      </c>
      <c r="D33" s="8">
        <v>2787.3000000000011</v>
      </c>
      <c r="E33" s="8">
        <v>2820.1800000000003</v>
      </c>
      <c r="F33" s="92">
        <v>3836.1499999999996</v>
      </c>
      <c r="G33" s="92">
        <v>2183.89</v>
      </c>
      <c r="H33" s="92">
        <v>2264</v>
      </c>
      <c r="I33" s="92">
        <v>4387.3</v>
      </c>
      <c r="J33" s="92">
        <v>1766.6500000000003</v>
      </c>
      <c r="K33" s="97">
        <v>1775.06</v>
      </c>
    </row>
    <row r="34" spans="1:11">
      <c r="A34" s="5" t="s">
        <v>33</v>
      </c>
      <c r="B34" s="6">
        <v>61</v>
      </c>
      <c r="C34" s="6">
        <v>115.19999999999999</v>
      </c>
      <c r="D34" s="6">
        <v>217.39999999999998</v>
      </c>
      <c r="E34" s="6">
        <v>1584.8400000000001</v>
      </c>
      <c r="F34" s="91">
        <v>1571.86</v>
      </c>
      <c r="G34" s="91">
        <v>2264.1</v>
      </c>
      <c r="H34" s="91">
        <v>400</v>
      </c>
      <c r="I34" s="91">
        <v>814</v>
      </c>
      <c r="J34" s="91">
        <v>0</v>
      </c>
      <c r="K34" s="96">
        <v>272</v>
      </c>
    </row>
    <row r="35" spans="1:11">
      <c r="A35" s="7" t="s">
        <v>34</v>
      </c>
      <c r="B35" s="8">
        <v>0</v>
      </c>
      <c r="C35" s="8">
        <v>924.8</v>
      </c>
      <c r="D35" s="8">
        <v>1492.52</v>
      </c>
      <c r="E35" s="8">
        <v>280.54000000000002</v>
      </c>
      <c r="F35" s="92">
        <v>1747.37</v>
      </c>
      <c r="G35" s="92">
        <v>2228.8200000000002</v>
      </c>
      <c r="H35" s="92">
        <v>1087</v>
      </c>
      <c r="I35" s="92">
        <v>87</v>
      </c>
      <c r="J35" s="92">
        <v>200</v>
      </c>
      <c r="K35" s="97">
        <v>494.63</v>
      </c>
    </row>
    <row r="36" spans="1:11" ht="15.75" thickBot="1">
      <c r="A36" s="9" t="s">
        <v>35</v>
      </c>
      <c r="B36" s="10">
        <v>18296.808799999999</v>
      </c>
      <c r="C36" s="10">
        <v>32107.399999999998</v>
      </c>
      <c r="D36" s="10">
        <v>36269.879999999997</v>
      </c>
      <c r="E36" s="10">
        <v>25457.205999999998</v>
      </c>
      <c r="F36" s="98">
        <v>28850.076000000005</v>
      </c>
      <c r="G36" s="98">
        <v>29909.42</v>
      </c>
      <c r="H36" s="98">
        <v>27510</v>
      </c>
      <c r="I36" s="98">
        <v>20065.489999999998</v>
      </c>
      <c r="J36" s="98">
        <v>18001.21</v>
      </c>
      <c r="K36" s="99">
        <v>18004.560000000001</v>
      </c>
    </row>
    <row r="37" spans="1:11" ht="44.25" customHeight="1">
      <c r="A37" s="878" t="s">
        <v>734</v>
      </c>
      <c r="B37" s="878"/>
      <c r="C37" s="878"/>
      <c r="D37" s="878"/>
      <c r="E37" s="878"/>
      <c r="F37" s="878"/>
      <c r="G37" s="878"/>
      <c r="H37" s="878"/>
      <c r="I37" s="878"/>
      <c r="J37" s="878"/>
      <c r="K37" s="878"/>
    </row>
    <row r="38" spans="1:11" ht="9.9499999999999993" customHeight="1">
      <c r="A38" s="117" t="s">
        <v>36</v>
      </c>
      <c r="B38" s="118"/>
    </row>
    <row r="39" spans="1:11" ht="15" customHeight="1">
      <c r="A39" s="878" t="s">
        <v>684</v>
      </c>
      <c r="B39" s="878"/>
      <c r="C39" s="878"/>
      <c r="D39" s="878"/>
      <c r="E39" s="878"/>
      <c r="F39" s="878"/>
      <c r="G39" s="878"/>
      <c r="H39" s="878"/>
      <c r="I39" s="878"/>
      <c r="J39" s="878"/>
      <c r="K39" s="878"/>
    </row>
    <row r="40" spans="1:11" ht="9.9499999999999993" customHeight="1">
      <c r="A40" s="117" t="s">
        <v>66</v>
      </c>
      <c r="B40" s="118"/>
    </row>
    <row r="41" spans="1:11" ht="41.25" customHeight="1">
      <c r="A41" s="858" t="s">
        <v>703</v>
      </c>
      <c r="B41" s="858"/>
      <c r="C41" s="858"/>
      <c r="D41" s="858"/>
      <c r="E41" s="858"/>
      <c r="F41" s="858"/>
      <c r="G41" s="858"/>
      <c r="H41" s="858"/>
      <c r="I41" s="858"/>
      <c r="J41" s="858"/>
      <c r="K41" s="858"/>
    </row>
    <row r="42" spans="1:11">
      <c r="B42" s="130"/>
      <c r="C42" s="130"/>
      <c r="D42" s="130"/>
      <c r="E42" s="130"/>
      <c r="F42" s="130"/>
      <c r="G42" s="130"/>
      <c r="H42" s="130"/>
      <c r="I42" s="130"/>
      <c r="J42" s="130"/>
      <c r="K42" s="130"/>
    </row>
    <row r="43" spans="1:11">
      <c r="B43" s="130"/>
      <c r="C43" s="130"/>
      <c r="D43" s="130"/>
      <c r="E43" s="130"/>
      <c r="F43" s="130"/>
      <c r="G43" s="130"/>
      <c r="H43" s="130"/>
      <c r="I43" s="130"/>
      <c r="J43" s="130"/>
      <c r="K43" s="130"/>
    </row>
  </sheetData>
  <mergeCells count="4">
    <mergeCell ref="A1:K1"/>
    <mergeCell ref="A37:K37"/>
    <mergeCell ref="A39:K39"/>
    <mergeCell ref="A41:K41"/>
  </mergeCells>
  <pageMargins left="0.7" right="0.7" top="0.75" bottom="0.75" header="0.3" footer="0.3"/>
  <pageSetup orientation="portrait" r:id="rId1"/>
  <webPublishItems count="1">
    <webPublishItem id="24133" divId="C_24133" sourceType="range" sourceRef="A1:K41" destinationFile="C:\Users\lizzeth.romero\Documents\Numeralia_2017\C16.htm"/>
  </webPublishItem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M41"/>
  <sheetViews>
    <sheetView zoomScaleNormal="100" workbookViewId="0">
      <pane ySplit="3" topLeftCell="A4" activePane="bottomLeft" state="frozen"/>
      <selection pane="bottomLeft" sqref="A1:M1"/>
    </sheetView>
  </sheetViews>
  <sheetFormatPr baseColWidth="10" defaultRowHeight="15"/>
  <cols>
    <col min="1" max="1" width="15.28515625" style="145" customWidth="1"/>
    <col min="2" max="7" width="5.7109375" style="145" customWidth="1"/>
    <col min="8" max="13" width="6.7109375" style="145" customWidth="1"/>
    <col min="14" max="232" width="11.42578125" style="145"/>
    <col min="233" max="233" width="17.7109375" style="145" customWidth="1"/>
    <col min="234" max="263" width="8.7109375" style="145" customWidth="1"/>
    <col min="264" max="488" width="11.42578125" style="145"/>
    <col min="489" max="489" width="17.7109375" style="145" customWidth="1"/>
    <col min="490" max="519" width="8.7109375" style="145" customWidth="1"/>
    <col min="520" max="744" width="11.42578125" style="145"/>
    <col min="745" max="745" width="17.7109375" style="145" customWidth="1"/>
    <col min="746" max="775" width="8.7109375" style="145" customWidth="1"/>
    <col min="776" max="1000" width="11.42578125" style="145"/>
    <col min="1001" max="1001" width="17.7109375" style="145" customWidth="1"/>
    <col min="1002" max="1031" width="8.7109375" style="145" customWidth="1"/>
    <col min="1032" max="1256" width="11.42578125" style="145"/>
    <col min="1257" max="1257" width="17.7109375" style="145" customWidth="1"/>
    <col min="1258" max="1287" width="8.7109375" style="145" customWidth="1"/>
    <col min="1288" max="1512" width="11.42578125" style="145"/>
    <col min="1513" max="1513" width="17.7109375" style="145" customWidth="1"/>
    <col min="1514" max="1543" width="8.7109375" style="145" customWidth="1"/>
    <col min="1544" max="1768" width="11.42578125" style="145"/>
    <col min="1769" max="1769" width="17.7109375" style="145" customWidth="1"/>
    <col min="1770" max="1799" width="8.7109375" style="145" customWidth="1"/>
    <col min="1800" max="2024" width="11.42578125" style="145"/>
    <col min="2025" max="2025" width="17.7109375" style="145" customWidth="1"/>
    <col min="2026" max="2055" width="8.7109375" style="145" customWidth="1"/>
    <col min="2056" max="2280" width="11.42578125" style="145"/>
    <col min="2281" max="2281" width="17.7109375" style="145" customWidth="1"/>
    <col min="2282" max="2311" width="8.7109375" style="145" customWidth="1"/>
    <col min="2312" max="2536" width="11.42578125" style="145"/>
    <col min="2537" max="2537" width="17.7109375" style="145" customWidth="1"/>
    <col min="2538" max="2567" width="8.7109375" style="145" customWidth="1"/>
    <col min="2568" max="2792" width="11.42578125" style="145"/>
    <col min="2793" max="2793" width="17.7109375" style="145" customWidth="1"/>
    <col min="2794" max="2823" width="8.7109375" style="145" customWidth="1"/>
    <col min="2824" max="3048" width="11.42578125" style="145"/>
    <col min="3049" max="3049" width="17.7109375" style="145" customWidth="1"/>
    <col min="3050" max="3079" width="8.7109375" style="145" customWidth="1"/>
    <col min="3080" max="3304" width="11.42578125" style="145"/>
    <col min="3305" max="3305" width="17.7109375" style="145" customWidth="1"/>
    <col min="3306" max="3335" width="8.7109375" style="145" customWidth="1"/>
    <col min="3336" max="3560" width="11.42578125" style="145"/>
    <col min="3561" max="3561" width="17.7109375" style="145" customWidth="1"/>
    <col min="3562" max="3591" width="8.7109375" style="145" customWidth="1"/>
    <col min="3592" max="3816" width="11.42578125" style="145"/>
    <col min="3817" max="3817" width="17.7109375" style="145" customWidth="1"/>
    <col min="3818" max="3847" width="8.7109375" style="145" customWidth="1"/>
    <col min="3848" max="4072" width="11.42578125" style="145"/>
    <col min="4073" max="4073" width="17.7109375" style="145" customWidth="1"/>
    <col min="4074" max="4103" width="8.7109375" style="145" customWidth="1"/>
    <col min="4104" max="4328" width="11.42578125" style="145"/>
    <col min="4329" max="4329" width="17.7109375" style="145" customWidth="1"/>
    <col min="4330" max="4359" width="8.7109375" style="145" customWidth="1"/>
    <col min="4360" max="4584" width="11.42578125" style="145"/>
    <col min="4585" max="4585" width="17.7109375" style="145" customWidth="1"/>
    <col min="4586" max="4615" width="8.7109375" style="145" customWidth="1"/>
    <col min="4616" max="4840" width="11.42578125" style="145"/>
    <col min="4841" max="4841" width="17.7109375" style="145" customWidth="1"/>
    <col min="4842" max="4871" width="8.7109375" style="145" customWidth="1"/>
    <col min="4872" max="5096" width="11.42578125" style="145"/>
    <col min="5097" max="5097" width="17.7109375" style="145" customWidth="1"/>
    <col min="5098" max="5127" width="8.7109375" style="145" customWidth="1"/>
    <col min="5128" max="5352" width="11.42578125" style="145"/>
    <col min="5353" max="5353" width="17.7109375" style="145" customWidth="1"/>
    <col min="5354" max="5383" width="8.7109375" style="145" customWidth="1"/>
    <col min="5384" max="5608" width="11.42578125" style="145"/>
    <col min="5609" max="5609" width="17.7109375" style="145" customWidth="1"/>
    <col min="5610" max="5639" width="8.7109375" style="145" customWidth="1"/>
    <col min="5640" max="5864" width="11.42578125" style="145"/>
    <col min="5865" max="5865" width="17.7109375" style="145" customWidth="1"/>
    <col min="5866" max="5895" width="8.7109375" style="145" customWidth="1"/>
    <col min="5896" max="6120" width="11.42578125" style="145"/>
    <col min="6121" max="6121" width="17.7109375" style="145" customWidth="1"/>
    <col min="6122" max="6151" width="8.7109375" style="145" customWidth="1"/>
    <col min="6152" max="6376" width="11.42578125" style="145"/>
    <col min="6377" max="6377" width="17.7109375" style="145" customWidth="1"/>
    <col min="6378" max="6407" width="8.7109375" style="145" customWidth="1"/>
    <col min="6408" max="6632" width="11.42578125" style="145"/>
    <col min="6633" max="6633" width="17.7109375" style="145" customWidth="1"/>
    <col min="6634" max="6663" width="8.7109375" style="145" customWidth="1"/>
    <col min="6664" max="6888" width="11.42578125" style="145"/>
    <col min="6889" max="6889" width="17.7109375" style="145" customWidth="1"/>
    <col min="6890" max="6919" width="8.7109375" style="145" customWidth="1"/>
    <col min="6920" max="7144" width="11.42578125" style="145"/>
    <col min="7145" max="7145" width="17.7109375" style="145" customWidth="1"/>
    <col min="7146" max="7175" width="8.7109375" style="145" customWidth="1"/>
    <col min="7176" max="7400" width="11.42578125" style="145"/>
    <col min="7401" max="7401" width="17.7109375" style="145" customWidth="1"/>
    <col min="7402" max="7431" width="8.7109375" style="145" customWidth="1"/>
    <col min="7432" max="7656" width="11.42578125" style="145"/>
    <col min="7657" max="7657" width="17.7109375" style="145" customWidth="1"/>
    <col min="7658" max="7687" width="8.7109375" style="145" customWidth="1"/>
    <col min="7688" max="7912" width="11.42578125" style="145"/>
    <col min="7913" max="7913" width="17.7109375" style="145" customWidth="1"/>
    <col min="7914" max="7943" width="8.7109375" style="145" customWidth="1"/>
    <col min="7944" max="8168" width="11.42578125" style="145"/>
    <col min="8169" max="8169" width="17.7109375" style="145" customWidth="1"/>
    <col min="8170" max="8199" width="8.7109375" style="145" customWidth="1"/>
    <col min="8200" max="8424" width="11.42578125" style="145"/>
    <col min="8425" max="8425" width="17.7109375" style="145" customWidth="1"/>
    <col min="8426" max="8455" width="8.7109375" style="145" customWidth="1"/>
    <col min="8456" max="8680" width="11.42578125" style="145"/>
    <col min="8681" max="8681" width="17.7109375" style="145" customWidth="1"/>
    <col min="8682" max="8711" width="8.7109375" style="145" customWidth="1"/>
    <col min="8712" max="8936" width="11.42578125" style="145"/>
    <col min="8937" max="8937" width="17.7109375" style="145" customWidth="1"/>
    <col min="8938" max="8967" width="8.7109375" style="145" customWidth="1"/>
    <col min="8968" max="9192" width="11.42578125" style="145"/>
    <col min="9193" max="9193" width="17.7109375" style="145" customWidth="1"/>
    <col min="9194" max="9223" width="8.7109375" style="145" customWidth="1"/>
    <col min="9224" max="9448" width="11.42578125" style="145"/>
    <col min="9449" max="9449" width="17.7109375" style="145" customWidth="1"/>
    <col min="9450" max="9479" width="8.7109375" style="145" customWidth="1"/>
    <col min="9480" max="9704" width="11.42578125" style="145"/>
    <col min="9705" max="9705" width="17.7109375" style="145" customWidth="1"/>
    <col min="9706" max="9735" width="8.7109375" style="145" customWidth="1"/>
    <col min="9736" max="9960" width="11.42578125" style="145"/>
    <col min="9961" max="9961" width="17.7109375" style="145" customWidth="1"/>
    <col min="9962" max="9991" width="8.7109375" style="145" customWidth="1"/>
    <col min="9992" max="10216" width="11.42578125" style="145"/>
    <col min="10217" max="10217" width="17.7109375" style="145" customWidth="1"/>
    <col min="10218" max="10247" width="8.7109375" style="145" customWidth="1"/>
    <col min="10248" max="10472" width="11.42578125" style="145"/>
    <col min="10473" max="10473" width="17.7109375" style="145" customWidth="1"/>
    <col min="10474" max="10503" width="8.7109375" style="145" customWidth="1"/>
    <col min="10504" max="10728" width="11.42578125" style="145"/>
    <col min="10729" max="10729" width="17.7109375" style="145" customWidth="1"/>
    <col min="10730" max="10759" width="8.7109375" style="145" customWidth="1"/>
    <col min="10760" max="10984" width="11.42578125" style="145"/>
    <col min="10985" max="10985" width="17.7109375" style="145" customWidth="1"/>
    <col min="10986" max="11015" width="8.7109375" style="145" customWidth="1"/>
    <col min="11016" max="11240" width="11.42578125" style="145"/>
    <col min="11241" max="11241" width="17.7109375" style="145" customWidth="1"/>
    <col min="11242" max="11271" width="8.7109375" style="145" customWidth="1"/>
    <col min="11272" max="11496" width="11.42578125" style="145"/>
    <col min="11497" max="11497" width="17.7109375" style="145" customWidth="1"/>
    <col min="11498" max="11527" width="8.7109375" style="145" customWidth="1"/>
    <col min="11528" max="11752" width="11.42578125" style="145"/>
    <col min="11753" max="11753" width="17.7109375" style="145" customWidth="1"/>
    <col min="11754" max="11783" width="8.7109375" style="145" customWidth="1"/>
    <col min="11784" max="12008" width="11.42578125" style="145"/>
    <col min="12009" max="12009" width="17.7109375" style="145" customWidth="1"/>
    <col min="12010" max="12039" width="8.7109375" style="145" customWidth="1"/>
    <col min="12040" max="12264" width="11.42578125" style="145"/>
    <col min="12265" max="12265" width="17.7109375" style="145" customWidth="1"/>
    <col min="12266" max="12295" width="8.7109375" style="145" customWidth="1"/>
    <col min="12296" max="12520" width="11.42578125" style="145"/>
    <col min="12521" max="12521" width="17.7109375" style="145" customWidth="1"/>
    <col min="12522" max="12551" width="8.7109375" style="145" customWidth="1"/>
    <col min="12552" max="12776" width="11.42578125" style="145"/>
    <col min="12777" max="12777" width="17.7109375" style="145" customWidth="1"/>
    <col min="12778" max="12807" width="8.7109375" style="145" customWidth="1"/>
    <col min="12808" max="13032" width="11.42578125" style="145"/>
    <col min="13033" max="13033" width="17.7109375" style="145" customWidth="1"/>
    <col min="13034" max="13063" width="8.7109375" style="145" customWidth="1"/>
    <col min="13064" max="13288" width="11.42578125" style="145"/>
    <col min="13289" max="13289" width="17.7109375" style="145" customWidth="1"/>
    <col min="13290" max="13319" width="8.7109375" style="145" customWidth="1"/>
    <col min="13320" max="13544" width="11.42578125" style="145"/>
    <col min="13545" max="13545" width="17.7109375" style="145" customWidth="1"/>
    <col min="13546" max="13575" width="8.7109375" style="145" customWidth="1"/>
    <col min="13576" max="13800" width="11.42578125" style="145"/>
    <col min="13801" max="13801" width="17.7109375" style="145" customWidth="1"/>
    <col min="13802" max="13831" width="8.7109375" style="145" customWidth="1"/>
    <col min="13832" max="14056" width="11.42578125" style="145"/>
    <col min="14057" max="14057" width="17.7109375" style="145" customWidth="1"/>
    <col min="14058" max="14087" width="8.7109375" style="145" customWidth="1"/>
    <col min="14088" max="14312" width="11.42578125" style="145"/>
    <col min="14313" max="14313" width="17.7109375" style="145" customWidth="1"/>
    <col min="14314" max="14343" width="8.7109375" style="145" customWidth="1"/>
    <col min="14344" max="14568" width="11.42578125" style="145"/>
    <col min="14569" max="14569" width="17.7109375" style="145" customWidth="1"/>
    <col min="14570" max="14599" width="8.7109375" style="145" customWidth="1"/>
    <col min="14600" max="14824" width="11.42578125" style="145"/>
    <col min="14825" max="14825" width="17.7109375" style="145" customWidth="1"/>
    <col min="14826" max="14855" width="8.7109375" style="145" customWidth="1"/>
    <col min="14856" max="15080" width="11.42578125" style="145"/>
    <col min="15081" max="15081" width="17.7109375" style="145" customWidth="1"/>
    <col min="15082" max="15111" width="8.7109375" style="145" customWidth="1"/>
    <col min="15112" max="15336" width="11.42578125" style="145"/>
    <col min="15337" max="15337" width="17.7109375" style="145" customWidth="1"/>
    <col min="15338" max="15367" width="8.7109375" style="145" customWidth="1"/>
    <col min="15368" max="15592" width="11.42578125" style="145"/>
    <col min="15593" max="15593" width="17.7109375" style="145" customWidth="1"/>
    <col min="15594" max="15623" width="8.7109375" style="145" customWidth="1"/>
    <col min="15624" max="15848" width="11.42578125" style="145"/>
    <col min="15849" max="15849" width="17.7109375" style="145" customWidth="1"/>
    <col min="15850" max="15879" width="8.7109375" style="145" customWidth="1"/>
    <col min="15880" max="16104" width="11.42578125" style="145"/>
    <col min="16105" max="16105" width="17.7109375" style="145" customWidth="1"/>
    <col min="16106" max="16135" width="8.7109375" style="145" customWidth="1"/>
    <col min="16136" max="16384" width="11.42578125" style="145"/>
  </cols>
  <sheetData>
    <row r="1" spans="1:13" ht="30" customHeight="1" thickBot="1">
      <c r="A1" s="915" t="s">
        <v>71</v>
      </c>
      <c r="B1" s="915"/>
      <c r="C1" s="915"/>
      <c r="D1" s="915"/>
      <c r="E1" s="915"/>
      <c r="F1" s="915"/>
      <c r="G1" s="915"/>
      <c r="H1" s="915"/>
      <c r="I1" s="915"/>
      <c r="J1" s="915"/>
      <c r="K1" s="915"/>
      <c r="L1" s="915"/>
      <c r="M1" s="915"/>
    </row>
    <row r="2" spans="1:13" ht="24.75" customHeight="1">
      <c r="A2" s="916" t="s">
        <v>2</v>
      </c>
      <c r="B2" s="919" t="s">
        <v>337</v>
      </c>
      <c r="C2" s="920"/>
      <c r="D2" s="920"/>
      <c r="E2" s="920"/>
      <c r="F2" s="920"/>
      <c r="G2" s="921"/>
      <c r="H2" s="919" t="s">
        <v>338</v>
      </c>
      <c r="I2" s="920"/>
      <c r="J2" s="920"/>
      <c r="K2" s="920"/>
      <c r="L2" s="920"/>
      <c r="M2" s="922"/>
    </row>
    <row r="3" spans="1:13">
      <c r="A3" s="917"/>
      <c r="B3" s="146">
        <v>2011</v>
      </c>
      <c r="C3" s="146">
        <v>2012</v>
      </c>
      <c r="D3" s="146">
        <v>2013</v>
      </c>
      <c r="E3" s="146">
        <v>2014</v>
      </c>
      <c r="F3" s="146">
        <v>2015</v>
      </c>
      <c r="G3" s="146">
        <v>2016</v>
      </c>
      <c r="H3" s="147">
        <v>2011</v>
      </c>
      <c r="I3" s="147">
        <v>2012</v>
      </c>
      <c r="J3" s="147">
        <v>2013</v>
      </c>
      <c r="K3" s="147">
        <v>2014</v>
      </c>
      <c r="L3" s="147">
        <v>2015</v>
      </c>
      <c r="M3" s="717">
        <v>2016</v>
      </c>
    </row>
    <row r="4" spans="1:13">
      <c r="A4" s="148" t="s">
        <v>3</v>
      </c>
      <c r="B4" s="78">
        <v>7</v>
      </c>
      <c r="C4" s="78">
        <v>8</v>
      </c>
      <c r="D4" s="78">
        <v>5</v>
      </c>
      <c r="E4" s="78">
        <v>7</v>
      </c>
      <c r="F4" s="78">
        <v>9</v>
      </c>
      <c r="G4" s="78">
        <v>6</v>
      </c>
      <c r="H4" s="284">
        <v>138.21</v>
      </c>
      <c r="I4" s="284">
        <v>283.3</v>
      </c>
      <c r="J4" s="284">
        <v>57.71</v>
      </c>
      <c r="K4" s="284">
        <v>116.41</v>
      </c>
      <c r="L4" s="284">
        <v>68.674168999999992</v>
      </c>
      <c r="M4" s="718">
        <v>186.76</v>
      </c>
    </row>
    <row r="5" spans="1:13">
      <c r="A5" s="150" t="s">
        <v>4</v>
      </c>
      <c r="B5" s="151">
        <v>12</v>
      </c>
      <c r="C5" s="151">
        <v>3</v>
      </c>
      <c r="D5" s="151">
        <v>22</v>
      </c>
      <c r="E5" s="151">
        <v>2</v>
      </c>
      <c r="F5" s="151">
        <v>5</v>
      </c>
      <c r="G5" s="151">
        <v>10</v>
      </c>
      <c r="H5" s="152">
        <v>1105.6688999999999</v>
      </c>
      <c r="I5" s="152">
        <v>93.8</v>
      </c>
      <c r="J5" s="152">
        <v>805.0806669000001</v>
      </c>
      <c r="K5" s="152">
        <v>57.93</v>
      </c>
      <c r="L5" s="152">
        <v>149.91</v>
      </c>
      <c r="M5" s="719">
        <v>188.04</v>
      </c>
    </row>
    <row r="6" spans="1:13">
      <c r="A6" s="153" t="s">
        <v>5</v>
      </c>
      <c r="B6" s="149">
        <v>36</v>
      </c>
      <c r="C6" s="149">
        <v>19</v>
      </c>
      <c r="D6" s="6">
        <v>48</v>
      </c>
      <c r="E6" s="6">
        <v>21</v>
      </c>
      <c r="F6" s="6">
        <v>28</v>
      </c>
      <c r="G6" s="6">
        <v>25</v>
      </c>
      <c r="H6" s="284">
        <v>755.17747499999984</v>
      </c>
      <c r="I6" s="284">
        <v>336.2</v>
      </c>
      <c r="J6" s="284">
        <v>575.30359999999996</v>
      </c>
      <c r="K6" s="284">
        <v>229.91</v>
      </c>
      <c r="L6" s="284">
        <v>655.40229999999985</v>
      </c>
      <c r="M6" s="718">
        <v>371.68</v>
      </c>
    </row>
    <row r="7" spans="1:13">
      <c r="A7" s="150" t="s">
        <v>6</v>
      </c>
      <c r="B7" s="151">
        <v>0</v>
      </c>
      <c r="C7" s="151">
        <v>1</v>
      </c>
      <c r="D7" s="151">
        <v>1</v>
      </c>
      <c r="E7" s="151">
        <v>0</v>
      </c>
      <c r="F7" s="151">
        <v>0</v>
      </c>
      <c r="G7" s="151">
        <v>3</v>
      </c>
      <c r="H7" s="152">
        <v>0</v>
      </c>
      <c r="I7" s="152">
        <v>1.4</v>
      </c>
      <c r="J7" s="152">
        <v>59.09</v>
      </c>
      <c r="K7" s="152">
        <v>0</v>
      </c>
      <c r="L7" s="152">
        <v>0</v>
      </c>
      <c r="M7" s="719">
        <v>267.11</v>
      </c>
    </row>
    <row r="8" spans="1:13">
      <c r="A8" s="154" t="s">
        <v>7</v>
      </c>
      <c r="B8" s="149">
        <v>15</v>
      </c>
      <c r="C8" s="149">
        <v>9</v>
      </c>
      <c r="D8" s="6">
        <v>16</v>
      </c>
      <c r="E8" s="6">
        <v>15</v>
      </c>
      <c r="F8" s="6">
        <v>20</v>
      </c>
      <c r="G8" s="6">
        <v>16</v>
      </c>
      <c r="H8" s="284">
        <v>1496.433</v>
      </c>
      <c r="I8" s="284">
        <v>666.3</v>
      </c>
      <c r="J8" s="284">
        <v>588.50339999999994</v>
      </c>
      <c r="K8" s="284">
        <v>303.89</v>
      </c>
      <c r="L8" s="284">
        <v>813.86399999999992</v>
      </c>
      <c r="M8" s="718">
        <v>856.64</v>
      </c>
    </row>
    <row r="9" spans="1:13">
      <c r="A9" s="150" t="s">
        <v>8</v>
      </c>
      <c r="B9" s="151">
        <v>6</v>
      </c>
      <c r="C9" s="151">
        <v>1</v>
      </c>
      <c r="D9" s="151">
        <v>6</v>
      </c>
      <c r="E9" s="151">
        <v>4</v>
      </c>
      <c r="F9" s="151">
        <v>4</v>
      </c>
      <c r="G9" s="151">
        <v>11</v>
      </c>
      <c r="H9" s="152">
        <v>91.336999999999989</v>
      </c>
      <c r="I9" s="152">
        <v>11</v>
      </c>
      <c r="J9" s="152">
        <v>12.756500000000001</v>
      </c>
      <c r="K9" s="152">
        <v>28.62</v>
      </c>
      <c r="L9" s="152">
        <v>16.055500000000002</v>
      </c>
      <c r="M9" s="719">
        <v>97.56</v>
      </c>
    </row>
    <row r="10" spans="1:13">
      <c r="A10" s="153" t="s">
        <v>9</v>
      </c>
      <c r="B10" s="149">
        <v>5</v>
      </c>
      <c r="C10" s="149">
        <v>8</v>
      </c>
      <c r="D10" s="6">
        <v>3</v>
      </c>
      <c r="E10" s="6">
        <v>2</v>
      </c>
      <c r="F10" s="6">
        <v>4</v>
      </c>
      <c r="G10" s="6">
        <v>3</v>
      </c>
      <c r="H10" s="284">
        <v>70.03</v>
      </c>
      <c r="I10" s="284">
        <v>95.7</v>
      </c>
      <c r="J10" s="284">
        <v>24.580000000000002</v>
      </c>
      <c r="K10" s="284">
        <v>136.41999999999999</v>
      </c>
      <c r="L10" s="284">
        <v>31.300417000000003</v>
      </c>
      <c r="M10" s="718">
        <v>48.09</v>
      </c>
    </row>
    <row r="11" spans="1:13">
      <c r="A11" s="150" t="s">
        <v>10</v>
      </c>
      <c r="B11" s="151">
        <v>13</v>
      </c>
      <c r="C11" s="151">
        <v>6</v>
      </c>
      <c r="D11" s="151">
        <v>26</v>
      </c>
      <c r="E11" s="151">
        <v>27</v>
      </c>
      <c r="F11" s="151">
        <v>44</v>
      </c>
      <c r="G11" s="151">
        <v>51</v>
      </c>
      <c r="H11" s="152">
        <v>710.74099999999999</v>
      </c>
      <c r="I11" s="152">
        <v>359.5</v>
      </c>
      <c r="J11" s="152">
        <v>790.09753000000001</v>
      </c>
      <c r="K11" s="152">
        <v>1138.8900000000001</v>
      </c>
      <c r="L11" s="152">
        <v>701.273324</v>
      </c>
      <c r="M11" s="719">
        <v>2637.32</v>
      </c>
    </row>
    <row r="12" spans="1:13">
      <c r="A12" s="699" t="s">
        <v>523</v>
      </c>
      <c r="B12" s="149">
        <v>1</v>
      </c>
      <c r="C12" s="149">
        <v>0</v>
      </c>
      <c r="D12" s="6">
        <v>0</v>
      </c>
      <c r="E12" s="6">
        <v>0</v>
      </c>
      <c r="F12" s="6">
        <v>0</v>
      </c>
      <c r="G12" s="6">
        <v>1</v>
      </c>
      <c r="H12" s="284">
        <v>16.850000000000001</v>
      </c>
      <c r="I12" s="284">
        <v>0</v>
      </c>
      <c r="J12" s="284">
        <v>0</v>
      </c>
      <c r="K12" s="284">
        <v>0</v>
      </c>
      <c r="L12" s="284">
        <v>0</v>
      </c>
      <c r="M12" s="718">
        <v>0.51</v>
      </c>
    </row>
    <row r="13" spans="1:13">
      <c r="A13" s="150" t="s">
        <v>12</v>
      </c>
      <c r="B13" s="151">
        <v>41</v>
      </c>
      <c r="C13" s="151">
        <v>37</v>
      </c>
      <c r="D13" s="151">
        <v>60</v>
      </c>
      <c r="E13" s="151">
        <v>26</v>
      </c>
      <c r="F13" s="151">
        <v>29</v>
      </c>
      <c r="G13" s="151">
        <v>34</v>
      </c>
      <c r="H13" s="152">
        <v>509.11100000000005</v>
      </c>
      <c r="I13" s="152">
        <v>477.7</v>
      </c>
      <c r="J13" s="152">
        <v>674.8004000000002</v>
      </c>
      <c r="K13" s="152">
        <v>215.32</v>
      </c>
      <c r="L13" s="152">
        <v>121.56419999999999</v>
      </c>
      <c r="M13" s="719">
        <v>1088.04</v>
      </c>
    </row>
    <row r="14" spans="1:13">
      <c r="A14" s="153" t="s">
        <v>13</v>
      </c>
      <c r="B14" s="149">
        <v>22</v>
      </c>
      <c r="C14" s="149">
        <v>9</v>
      </c>
      <c r="D14" s="6">
        <v>12</v>
      </c>
      <c r="E14" s="6">
        <v>1</v>
      </c>
      <c r="F14" s="6">
        <v>6</v>
      </c>
      <c r="G14" s="6">
        <v>9</v>
      </c>
      <c r="H14" s="284">
        <v>467.90499999999997</v>
      </c>
      <c r="I14" s="284">
        <v>44.8</v>
      </c>
      <c r="J14" s="284">
        <v>180.14</v>
      </c>
      <c r="K14" s="284">
        <v>17.63</v>
      </c>
      <c r="L14" s="284">
        <v>63.731133</v>
      </c>
      <c r="M14" s="718">
        <v>89.21</v>
      </c>
    </row>
    <row r="15" spans="1:13">
      <c r="A15" s="150" t="s">
        <v>14</v>
      </c>
      <c r="B15" s="151">
        <v>2</v>
      </c>
      <c r="C15" s="151">
        <v>47</v>
      </c>
      <c r="D15" s="151">
        <v>9</v>
      </c>
      <c r="E15" s="151">
        <v>15</v>
      </c>
      <c r="F15" s="151">
        <v>17</v>
      </c>
      <c r="G15" s="151">
        <v>18</v>
      </c>
      <c r="H15" s="152">
        <v>90.85</v>
      </c>
      <c r="I15" s="152">
        <v>2198.3000000000002</v>
      </c>
      <c r="J15" s="152">
        <v>48.81973</v>
      </c>
      <c r="K15" s="152">
        <v>775.22</v>
      </c>
      <c r="L15" s="152">
        <v>35.881716999999995</v>
      </c>
      <c r="M15" s="719">
        <v>218.56</v>
      </c>
    </row>
    <row r="16" spans="1:13">
      <c r="A16" s="154" t="s">
        <v>15</v>
      </c>
      <c r="B16" s="149">
        <v>4</v>
      </c>
      <c r="C16" s="149">
        <v>8</v>
      </c>
      <c r="D16" s="6">
        <v>18</v>
      </c>
      <c r="E16" s="6">
        <v>9</v>
      </c>
      <c r="F16" s="6">
        <v>6</v>
      </c>
      <c r="G16" s="6">
        <v>7</v>
      </c>
      <c r="H16" s="284">
        <v>69.777468999999996</v>
      </c>
      <c r="I16" s="284">
        <v>73.5</v>
      </c>
      <c r="J16" s="284">
        <v>121.77499999999999</v>
      </c>
      <c r="K16" s="284">
        <v>155.44</v>
      </c>
      <c r="L16" s="284">
        <v>36.207333999999996</v>
      </c>
      <c r="M16" s="718">
        <v>312.94</v>
      </c>
    </row>
    <row r="17" spans="1:13">
      <c r="A17" s="150" t="s">
        <v>16</v>
      </c>
      <c r="B17" s="151">
        <v>8</v>
      </c>
      <c r="C17" s="151">
        <v>10</v>
      </c>
      <c r="D17" s="151">
        <v>65</v>
      </c>
      <c r="E17" s="151">
        <v>4</v>
      </c>
      <c r="F17" s="151">
        <v>7</v>
      </c>
      <c r="G17" s="151">
        <v>8</v>
      </c>
      <c r="H17" s="152">
        <v>1285.3</v>
      </c>
      <c r="I17" s="152">
        <v>1047.8</v>
      </c>
      <c r="J17" s="152">
        <v>1255.5748509999999</v>
      </c>
      <c r="K17" s="152">
        <v>105.79</v>
      </c>
      <c r="L17" s="152">
        <v>442.43279999999999</v>
      </c>
      <c r="M17" s="719">
        <v>49.85</v>
      </c>
    </row>
    <row r="18" spans="1:13">
      <c r="A18" s="153" t="s">
        <v>17</v>
      </c>
      <c r="B18" s="149">
        <v>5</v>
      </c>
      <c r="C18" s="149">
        <v>0</v>
      </c>
      <c r="D18" s="6">
        <v>4</v>
      </c>
      <c r="E18" s="6">
        <v>29</v>
      </c>
      <c r="F18" s="6">
        <v>18</v>
      </c>
      <c r="G18" s="6">
        <v>30</v>
      </c>
      <c r="H18" s="284">
        <v>11.251999999999999</v>
      </c>
      <c r="I18" s="284">
        <v>0</v>
      </c>
      <c r="J18" s="284">
        <v>15.110000000000001</v>
      </c>
      <c r="K18" s="284">
        <v>364.47</v>
      </c>
      <c r="L18" s="284">
        <v>387.62100000000009</v>
      </c>
      <c r="M18" s="718">
        <v>523.01</v>
      </c>
    </row>
    <row r="19" spans="1:13">
      <c r="A19" s="155" t="s">
        <v>18</v>
      </c>
      <c r="B19" s="151">
        <v>4</v>
      </c>
      <c r="C19" s="151">
        <v>16</v>
      </c>
      <c r="D19" s="151">
        <v>7</v>
      </c>
      <c r="E19" s="151">
        <v>3</v>
      </c>
      <c r="F19" s="151">
        <v>9</v>
      </c>
      <c r="G19" s="151">
        <v>5</v>
      </c>
      <c r="H19" s="152">
        <v>34.858000000000004</v>
      </c>
      <c r="I19" s="152">
        <v>203.3</v>
      </c>
      <c r="J19" s="152">
        <v>45.478499999999997</v>
      </c>
      <c r="K19" s="152">
        <v>55.92</v>
      </c>
      <c r="L19" s="152">
        <v>123.94795199999997</v>
      </c>
      <c r="M19" s="719">
        <v>68.48</v>
      </c>
    </row>
    <row r="20" spans="1:13">
      <c r="A20" s="154" t="s">
        <v>19</v>
      </c>
      <c r="B20" s="149">
        <v>0</v>
      </c>
      <c r="C20" s="149">
        <v>4</v>
      </c>
      <c r="D20" s="6">
        <v>1</v>
      </c>
      <c r="E20" s="6">
        <v>0</v>
      </c>
      <c r="F20" s="6">
        <v>1</v>
      </c>
      <c r="G20" s="6">
        <v>0</v>
      </c>
      <c r="H20" s="284">
        <v>0</v>
      </c>
      <c r="I20" s="284">
        <v>112.9</v>
      </c>
      <c r="J20" s="284">
        <v>3.08</v>
      </c>
      <c r="K20" s="284">
        <v>0</v>
      </c>
      <c r="L20" s="284">
        <v>76.5</v>
      </c>
      <c r="M20" s="718">
        <v>0</v>
      </c>
    </row>
    <row r="21" spans="1:13">
      <c r="A21" s="150" t="s">
        <v>20</v>
      </c>
      <c r="B21" s="151">
        <v>7</v>
      </c>
      <c r="C21" s="151">
        <v>18</v>
      </c>
      <c r="D21" s="151">
        <v>10</v>
      </c>
      <c r="E21" s="151">
        <v>20</v>
      </c>
      <c r="F21" s="151">
        <v>14</v>
      </c>
      <c r="G21" s="151">
        <v>15</v>
      </c>
      <c r="H21" s="152">
        <v>203.18</v>
      </c>
      <c r="I21" s="152">
        <v>239.2</v>
      </c>
      <c r="J21" s="152">
        <v>104.67459999999998</v>
      </c>
      <c r="K21" s="152">
        <v>88.04</v>
      </c>
      <c r="L21" s="152">
        <v>1703.8337869999998</v>
      </c>
      <c r="M21" s="719">
        <v>128.34</v>
      </c>
    </row>
    <row r="22" spans="1:13">
      <c r="A22" s="153" t="s">
        <v>21</v>
      </c>
      <c r="B22" s="149">
        <v>20</v>
      </c>
      <c r="C22" s="149">
        <v>79</v>
      </c>
      <c r="D22" s="6">
        <v>42</v>
      </c>
      <c r="E22" s="6">
        <v>31</v>
      </c>
      <c r="F22" s="6">
        <v>58</v>
      </c>
      <c r="G22" s="6">
        <v>59</v>
      </c>
      <c r="H22" s="284">
        <v>1785.6380258299998</v>
      </c>
      <c r="I22" s="284">
        <v>792.7</v>
      </c>
      <c r="J22" s="284">
        <v>976.55683299999976</v>
      </c>
      <c r="K22" s="284">
        <v>674.39</v>
      </c>
      <c r="L22" s="284">
        <v>978.13793500000008</v>
      </c>
      <c r="M22" s="718">
        <v>1241.3499999999999</v>
      </c>
    </row>
    <row r="23" spans="1:13">
      <c r="A23" s="150" t="s">
        <v>22</v>
      </c>
      <c r="B23" s="151">
        <v>9</v>
      </c>
      <c r="C23" s="151">
        <v>10</v>
      </c>
      <c r="D23" s="151">
        <v>3</v>
      </c>
      <c r="E23" s="151">
        <v>13</v>
      </c>
      <c r="F23" s="151">
        <v>16</v>
      </c>
      <c r="G23" s="151">
        <v>21</v>
      </c>
      <c r="H23" s="152">
        <v>502.98</v>
      </c>
      <c r="I23" s="152">
        <v>384.6</v>
      </c>
      <c r="J23" s="152">
        <v>60.699999999999996</v>
      </c>
      <c r="K23" s="152">
        <v>87.87</v>
      </c>
      <c r="L23" s="152">
        <v>87.083399999999997</v>
      </c>
      <c r="M23" s="719">
        <v>70.319999999999993</v>
      </c>
    </row>
    <row r="24" spans="1:13">
      <c r="A24" s="153" t="s">
        <v>23</v>
      </c>
      <c r="B24" s="149">
        <v>2</v>
      </c>
      <c r="C24" s="149">
        <v>4</v>
      </c>
      <c r="D24" s="6">
        <v>3</v>
      </c>
      <c r="E24" s="6">
        <v>5</v>
      </c>
      <c r="F24" s="6">
        <v>3</v>
      </c>
      <c r="G24" s="6">
        <v>11</v>
      </c>
      <c r="H24" s="284">
        <v>30.319200000000002</v>
      </c>
      <c r="I24" s="284">
        <v>7.9</v>
      </c>
      <c r="J24" s="284">
        <v>23.81</v>
      </c>
      <c r="K24" s="284">
        <v>14.68</v>
      </c>
      <c r="L24" s="284">
        <v>5.63</v>
      </c>
      <c r="M24" s="718">
        <v>60.59</v>
      </c>
    </row>
    <row r="25" spans="1:13">
      <c r="A25" s="155" t="s">
        <v>24</v>
      </c>
      <c r="B25" s="151">
        <v>8</v>
      </c>
      <c r="C25" s="151">
        <v>8</v>
      </c>
      <c r="D25" s="151">
        <v>23</v>
      </c>
      <c r="E25" s="151">
        <v>6</v>
      </c>
      <c r="F25" s="151">
        <v>33</v>
      </c>
      <c r="G25" s="151">
        <v>17</v>
      </c>
      <c r="H25" s="152">
        <v>162.59799999999998</v>
      </c>
      <c r="I25" s="152">
        <v>14.8</v>
      </c>
      <c r="J25" s="152">
        <v>231.53300000000007</v>
      </c>
      <c r="K25" s="152">
        <v>31.63</v>
      </c>
      <c r="L25" s="152">
        <v>1141.436107</v>
      </c>
      <c r="M25" s="719">
        <v>361.79</v>
      </c>
    </row>
    <row r="26" spans="1:13">
      <c r="A26" s="153" t="s">
        <v>25</v>
      </c>
      <c r="B26" s="149">
        <v>9</v>
      </c>
      <c r="C26" s="149">
        <v>67</v>
      </c>
      <c r="D26" s="6">
        <v>56</v>
      </c>
      <c r="E26" s="6">
        <v>2</v>
      </c>
      <c r="F26" s="6">
        <v>31</v>
      </c>
      <c r="G26" s="6">
        <v>55</v>
      </c>
      <c r="H26" s="284">
        <v>238.38159999999999</v>
      </c>
      <c r="I26" s="284">
        <v>963.7</v>
      </c>
      <c r="J26" s="284">
        <v>863.5278629999998</v>
      </c>
      <c r="K26" s="284">
        <v>3.61</v>
      </c>
      <c r="L26" s="284">
        <v>252.76866400000006</v>
      </c>
      <c r="M26" s="718">
        <v>738.61</v>
      </c>
    </row>
    <row r="27" spans="1:13">
      <c r="A27" s="150" t="s">
        <v>26</v>
      </c>
      <c r="B27" s="151">
        <v>6</v>
      </c>
      <c r="C27" s="151">
        <v>21</v>
      </c>
      <c r="D27" s="151">
        <v>28</v>
      </c>
      <c r="E27" s="151">
        <v>17</v>
      </c>
      <c r="F27" s="151">
        <v>20</v>
      </c>
      <c r="G27" s="151">
        <v>10</v>
      </c>
      <c r="H27" s="152">
        <v>151.40375800000001</v>
      </c>
      <c r="I27" s="152">
        <v>203.1</v>
      </c>
      <c r="J27" s="152">
        <v>496.19607000000008</v>
      </c>
      <c r="K27" s="152">
        <v>489.46</v>
      </c>
      <c r="L27" s="152">
        <v>1034.378661</v>
      </c>
      <c r="M27" s="719">
        <v>306.11</v>
      </c>
    </row>
    <row r="28" spans="1:13">
      <c r="A28" s="153" t="s">
        <v>27</v>
      </c>
      <c r="B28" s="149">
        <v>4</v>
      </c>
      <c r="C28" s="149">
        <v>7</v>
      </c>
      <c r="D28" s="6">
        <v>1</v>
      </c>
      <c r="E28" s="6">
        <v>9</v>
      </c>
      <c r="F28" s="6">
        <v>12</v>
      </c>
      <c r="G28" s="6">
        <v>8</v>
      </c>
      <c r="H28" s="284">
        <v>129.85</v>
      </c>
      <c r="I28" s="284">
        <v>144.19999999999999</v>
      </c>
      <c r="J28" s="284">
        <v>13.62</v>
      </c>
      <c r="K28" s="284">
        <v>505.45</v>
      </c>
      <c r="L28" s="284">
        <v>409.89628900000008</v>
      </c>
      <c r="M28" s="718">
        <v>128.72</v>
      </c>
    </row>
    <row r="29" spans="1:13">
      <c r="A29" s="150" t="s">
        <v>28</v>
      </c>
      <c r="B29" s="151">
        <v>11</v>
      </c>
      <c r="C29" s="151">
        <v>42</v>
      </c>
      <c r="D29" s="151">
        <v>10</v>
      </c>
      <c r="E29" s="151">
        <v>33</v>
      </c>
      <c r="F29" s="151">
        <v>23</v>
      </c>
      <c r="G29" s="151">
        <v>42</v>
      </c>
      <c r="H29" s="152">
        <v>1937.979</v>
      </c>
      <c r="I29" s="152">
        <v>4477.5</v>
      </c>
      <c r="J29" s="152">
        <v>748.22</v>
      </c>
      <c r="K29" s="152">
        <v>2094.21</v>
      </c>
      <c r="L29" s="152">
        <v>2615.0955999999992</v>
      </c>
      <c r="M29" s="719">
        <v>3507.6</v>
      </c>
    </row>
    <row r="30" spans="1:13">
      <c r="A30" s="153" t="s">
        <v>29</v>
      </c>
      <c r="B30" s="149">
        <v>0</v>
      </c>
      <c r="C30" s="149">
        <v>0</v>
      </c>
      <c r="D30" s="6">
        <v>0</v>
      </c>
      <c r="E30" s="6">
        <v>0</v>
      </c>
      <c r="F30" s="6">
        <v>2</v>
      </c>
      <c r="G30" s="6">
        <v>1</v>
      </c>
      <c r="H30" s="284">
        <v>0</v>
      </c>
      <c r="I30" s="284">
        <v>0</v>
      </c>
      <c r="J30" s="284">
        <v>0</v>
      </c>
      <c r="K30" s="284">
        <v>0</v>
      </c>
      <c r="L30" s="284">
        <v>6.0142000000000007</v>
      </c>
      <c r="M30" s="718">
        <v>32.5</v>
      </c>
    </row>
    <row r="31" spans="1:13">
      <c r="A31" s="150" t="s">
        <v>30</v>
      </c>
      <c r="B31" s="151">
        <v>6</v>
      </c>
      <c r="C31" s="151">
        <v>5</v>
      </c>
      <c r="D31" s="151">
        <v>27</v>
      </c>
      <c r="E31" s="151">
        <v>12</v>
      </c>
      <c r="F31" s="151">
        <v>13</v>
      </c>
      <c r="G31" s="151">
        <v>10</v>
      </c>
      <c r="H31" s="152">
        <v>388.12</v>
      </c>
      <c r="I31" s="152">
        <v>58</v>
      </c>
      <c r="J31" s="152">
        <v>582.50872300000015</v>
      </c>
      <c r="K31" s="152">
        <v>285.72000000000003</v>
      </c>
      <c r="L31" s="152">
        <v>577.79</v>
      </c>
      <c r="M31" s="719">
        <v>113.49</v>
      </c>
    </row>
    <row r="32" spans="1:13">
      <c r="A32" s="153" t="s">
        <v>31</v>
      </c>
      <c r="B32" s="149">
        <v>0</v>
      </c>
      <c r="C32" s="149">
        <v>2</v>
      </c>
      <c r="D32" s="6">
        <v>2</v>
      </c>
      <c r="E32" s="6">
        <v>4</v>
      </c>
      <c r="F32" s="6">
        <v>4</v>
      </c>
      <c r="G32" s="6">
        <v>2</v>
      </c>
      <c r="H32" s="284">
        <v>0</v>
      </c>
      <c r="I32" s="284">
        <v>0.3</v>
      </c>
      <c r="J32" s="284">
        <v>14.540000000000001</v>
      </c>
      <c r="K32" s="284">
        <v>36.979999999999997</v>
      </c>
      <c r="L32" s="284">
        <v>12.130420000000001</v>
      </c>
      <c r="M32" s="718">
        <v>12.54</v>
      </c>
    </row>
    <row r="33" spans="1:13">
      <c r="A33" s="155" t="s">
        <v>32</v>
      </c>
      <c r="B33" s="151">
        <v>3</v>
      </c>
      <c r="C33" s="151">
        <v>8</v>
      </c>
      <c r="D33" s="151">
        <v>45</v>
      </c>
      <c r="E33" s="151">
        <v>10</v>
      </c>
      <c r="F33" s="151">
        <v>4</v>
      </c>
      <c r="G33" s="151">
        <v>14</v>
      </c>
      <c r="H33" s="152">
        <v>107.5925</v>
      </c>
      <c r="I33" s="152">
        <v>91.5</v>
      </c>
      <c r="J33" s="152">
        <v>282.74357809999998</v>
      </c>
      <c r="K33" s="152">
        <v>117.22</v>
      </c>
      <c r="L33" s="152">
        <v>16.45</v>
      </c>
      <c r="M33" s="719">
        <v>180.43</v>
      </c>
    </row>
    <row r="34" spans="1:13">
      <c r="A34" s="153" t="s">
        <v>33</v>
      </c>
      <c r="B34" s="149">
        <v>9</v>
      </c>
      <c r="C34" s="149">
        <v>42</v>
      </c>
      <c r="D34" s="6">
        <v>10</v>
      </c>
      <c r="E34" s="6">
        <v>1</v>
      </c>
      <c r="F34" s="6">
        <v>15</v>
      </c>
      <c r="G34" s="6">
        <v>22</v>
      </c>
      <c r="H34" s="284">
        <v>595.34</v>
      </c>
      <c r="I34" s="284">
        <v>658.6</v>
      </c>
      <c r="J34" s="284">
        <v>130.96075999999999</v>
      </c>
      <c r="K34" s="284">
        <v>6.28</v>
      </c>
      <c r="L34" s="284">
        <v>458.17369199999996</v>
      </c>
      <c r="M34" s="718">
        <v>212.85</v>
      </c>
    </row>
    <row r="35" spans="1:13">
      <c r="A35" s="150" t="s">
        <v>34</v>
      </c>
      <c r="B35" s="151">
        <v>6</v>
      </c>
      <c r="C35" s="151">
        <v>5</v>
      </c>
      <c r="D35" s="151">
        <v>131</v>
      </c>
      <c r="E35" s="151">
        <v>6</v>
      </c>
      <c r="F35" s="151">
        <v>26</v>
      </c>
      <c r="G35" s="151">
        <v>20</v>
      </c>
      <c r="H35" s="152">
        <v>258.87540000000001</v>
      </c>
      <c r="I35" s="152">
        <v>1334.7</v>
      </c>
      <c r="J35" s="152">
        <v>2266.679891499999</v>
      </c>
      <c r="K35" s="152">
        <v>350.12</v>
      </c>
      <c r="L35" s="152">
        <v>709.84387599999991</v>
      </c>
      <c r="M35" s="719">
        <v>446.29</v>
      </c>
    </row>
    <row r="36" spans="1:13" ht="15.75" thickBot="1">
      <c r="A36" s="156" t="s">
        <v>35</v>
      </c>
      <c r="B36" s="157">
        <v>281</v>
      </c>
      <c r="C36" s="157">
        <v>504</v>
      </c>
      <c r="D36" s="10">
        <v>694</v>
      </c>
      <c r="E36" s="10">
        <v>334</v>
      </c>
      <c r="F36" s="10">
        <v>481</v>
      </c>
      <c r="G36" s="10">
        <v>544</v>
      </c>
      <c r="H36" s="285">
        <v>13345.758327830001</v>
      </c>
      <c r="I36" s="285">
        <v>15376.4</v>
      </c>
      <c r="J36" s="285">
        <v>12054.171496500012</v>
      </c>
      <c r="K36" s="285">
        <v>8487.52</v>
      </c>
      <c r="L36" s="285">
        <v>13733.028477000002</v>
      </c>
      <c r="M36" s="720">
        <v>14545.33</v>
      </c>
    </row>
    <row r="37" spans="1:13" ht="15" customHeight="1">
      <c r="A37" s="914" t="s">
        <v>72</v>
      </c>
      <c r="B37" s="914"/>
      <c r="C37" s="914"/>
      <c r="D37" s="914"/>
      <c r="E37" s="914"/>
      <c r="F37" s="914"/>
      <c r="G37" s="914"/>
      <c r="H37" s="914"/>
      <c r="I37" s="914"/>
      <c r="J37" s="914"/>
      <c r="K37" s="914"/>
      <c r="L37" s="914"/>
      <c r="M37" s="914"/>
    </row>
    <row r="38" spans="1:13" ht="33" customHeight="1">
      <c r="A38" s="918" t="s">
        <v>735</v>
      </c>
      <c r="B38" s="918"/>
      <c r="C38" s="918"/>
      <c r="D38" s="918"/>
      <c r="E38" s="918"/>
      <c r="F38" s="918"/>
      <c r="G38" s="918"/>
      <c r="H38" s="918"/>
      <c r="I38" s="918"/>
      <c r="J38" s="918"/>
      <c r="K38" s="918"/>
      <c r="L38" s="918"/>
      <c r="M38" s="918"/>
    </row>
    <row r="39" spans="1:13" ht="49.5" customHeight="1">
      <c r="A39" s="866" t="s">
        <v>704</v>
      </c>
      <c r="B39" s="858"/>
      <c r="C39" s="858"/>
      <c r="D39" s="858"/>
      <c r="E39" s="858"/>
      <c r="F39" s="858"/>
      <c r="G39" s="858"/>
      <c r="H39" s="858"/>
      <c r="I39" s="858"/>
      <c r="J39" s="858"/>
      <c r="K39" s="858"/>
      <c r="L39" s="858"/>
      <c r="M39" s="858"/>
    </row>
    <row r="41" spans="1:13">
      <c r="B41" s="263"/>
      <c r="C41" s="263"/>
      <c r="D41" s="263"/>
      <c r="E41" s="263"/>
      <c r="F41" s="263"/>
      <c r="G41" s="263"/>
      <c r="H41" s="263"/>
      <c r="I41" s="263"/>
      <c r="J41" s="263"/>
      <c r="K41" s="263"/>
      <c r="L41" s="263"/>
      <c r="M41" s="263"/>
    </row>
  </sheetData>
  <mergeCells count="7">
    <mergeCell ref="A39:M39"/>
    <mergeCell ref="A37:M37"/>
    <mergeCell ref="A1:M1"/>
    <mergeCell ref="A2:A3"/>
    <mergeCell ref="A38:M38"/>
    <mergeCell ref="B2:G2"/>
    <mergeCell ref="H2:M2"/>
  </mergeCells>
  <pageMargins left="0.7" right="0.7" top="0.75" bottom="0.75" header="0.3" footer="0.3"/>
  <pageSetup orientation="portrait" r:id="rId1"/>
  <webPublishItems count="1">
    <webPublishItem id="25462" divId="C_25462" sourceType="range" sourceRef="A1:M39" destinationFile="C:\Users\lizzeth.romero\Documents\Numeralia_2017\C17.htm"/>
  </webPublishItem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M41"/>
  <sheetViews>
    <sheetView zoomScaleNormal="100" workbookViewId="0">
      <pane ySplit="4" topLeftCell="A5" activePane="bottomLeft" state="frozen"/>
      <selection pane="bottomLeft" sqref="A1:M1"/>
    </sheetView>
  </sheetViews>
  <sheetFormatPr baseColWidth="10" defaultRowHeight="15"/>
  <cols>
    <col min="1" max="1" width="14.85546875" style="145" customWidth="1"/>
    <col min="2" max="13" width="6.7109375" style="145" customWidth="1"/>
    <col min="14" max="217" width="11.42578125" style="145"/>
    <col min="218" max="218" width="17.7109375" style="145" customWidth="1"/>
    <col min="219" max="263" width="8.7109375" style="145" customWidth="1"/>
    <col min="264" max="473" width="11.42578125" style="145"/>
    <col min="474" max="474" width="17.7109375" style="145" customWidth="1"/>
    <col min="475" max="519" width="8.7109375" style="145" customWidth="1"/>
    <col min="520" max="729" width="11.42578125" style="145"/>
    <col min="730" max="730" width="17.7109375" style="145" customWidth="1"/>
    <col min="731" max="775" width="8.7109375" style="145" customWidth="1"/>
    <col min="776" max="985" width="11.42578125" style="145"/>
    <col min="986" max="986" width="17.7109375" style="145" customWidth="1"/>
    <col min="987" max="1031" width="8.7109375" style="145" customWidth="1"/>
    <col min="1032" max="1241" width="11.42578125" style="145"/>
    <col min="1242" max="1242" width="17.7109375" style="145" customWidth="1"/>
    <col min="1243" max="1287" width="8.7109375" style="145" customWidth="1"/>
    <col min="1288" max="1497" width="11.42578125" style="145"/>
    <col min="1498" max="1498" width="17.7109375" style="145" customWidth="1"/>
    <col min="1499" max="1543" width="8.7109375" style="145" customWidth="1"/>
    <col min="1544" max="1753" width="11.42578125" style="145"/>
    <col min="1754" max="1754" width="17.7109375" style="145" customWidth="1"/>
    <col min="1755" max="1799" width="8.7109375" style="145" customWidth="1"/>
    <col min="1800" max="2009" width="11.42578125" style="145"/>
    <col min="2010" max="2010" width="17.7109375" style="145" customWidth="1"/>
    <col min="2011" max="2055" width="8.7109375" style="145" customWidth="1"/>
    <col min="2056" max="2265" width="11.42578125" style="145"/>
    <col min="2266" max="2266" width="17.7109375" style="145" customWidth="1"/>
    <col min="2267" max="2311" width="8.7109375" style="145" customWidth="1"/>
    <col min="2312" max="2521" width="11.42578125" style="145"/>
    <col min="2522" max="2522" width="17.7109375" style="145" customWidth="1"/>
    <col min="2523" max="2567" width="8.7109375" style="145" customWidth="1"/>
    <col min="2568" max="2777" width="11.42578125" style="145"/>
    <col min="2778" max="2778" width="17.7109375" style="145" customWidth="1"/>
    <col min="2779" max="2823" width="8.7109375" style="145" customWidth="1"/>
    <col min="2824" max="3033" width="11.42578125" style="145"/>
    <col min="3034" max="3034" width="17.7109375" style="145" customWidth="1"/>
    <col min="3035" max="3079" width="8.7109375" style="145" customWidth="1"/>
    <col min="3080" max="3289" width="11.42578125" style="145"/>
    <col min="3290" max="3290" width="17.7109375" style="145" customWidth="1"/>
    <col min="3291" max="3335" width="8.7109375" style="145" customWidth="1"/>
    <col min="3336" max="3545" width="11.42578125" style="145"/>
    <col min="3546" max="3546" width="17.7109375" style="145" customWidth="1"/>
    <col min="3547" max="3591" width="8.7109375" style="145" customWidth="1"/>
    <col min="3592" max="3801" width="11.42578125" style="145"/>
    <col min="3802" max="3802" width="17.7109375" style="145" customWidth="1"/>
    <col min="3803" max="3847" width="8.7109375" style="145" customWidth="1"/>
    <col min="3848" max="4057" width="11.42578125" style="145"/>
    <col min="4058" max="4058" width="17.7109375" style="145" customWidth="1"/>
    <col min="4059" max="4103" width="8.7109375" style="145" customWidth="1"/>
    <col min="4104" max="4313" width="11.42578125" style="145"/>
    <col min="4314" max="4314" width="17.7109375" style="145" customWidth="1"/>
    <col min="4315" max="4359" width="8.7109375" style="145" customWidth="1"/>
    <col min="4360" max="4569" width="11.42578125" style="145"/>
    <col min="4570" max="4570" width="17.7109375" style="145" customWidth="1"/>
    <col min="4571" max="4615" width="8.7109375" style="145" customWidth="1"/>
    <col min="4616" max="4825" width="11.42578125" style="145"/>
    <col min="4826" max="4826" width="17.7109375" style="145" customWidth="1"/>
    <col min="4827" max="4871" width="8.7109375" style="145" customWidth="1"/>
    <col min="4872" max="5081" width="11.42578125" style="145"/>
    <col min="5082" max="5082" width="17.7109375" style="145" customWidth="1"/>
    <col min="5083" max="5127" width="8.7109375" style="145" customWidth="1"/>
    <col min="5128" max="5337" width="11.42578125" style="145"/>
    <col min="5338" max="5338" width="17.7109375" style="145" customWidth="1"/>
    <col min="5339" max="5383" width="8.7109375" style="145" customWidth="1"/>
    <col min="5384" max="5593" width="11.42578125" style="145"/>
    <col min="5594" max="5594" width="17.7109375" style="145" customWidth="1"/>
    <col min="5595" max="5639" width="8.7109375" style="145" customWidth="1"/>
    <col min="5640" max="5849" width="11.42578125" style="145"/>
    <col min="5850" max="5850" width="17.7109375" style="145" customWidth="1"/>
    <col min="5851" max="5895" width="8.7109375" style="145" customWidth="1"/>
    <col min="5896" max="6105" width="11.42578125" style="145"/>
    <col min="6106" max="6106" width="17.7109375" style="145" customWidth="1"/>
    <col min="6107" max="6151" width="8.7109375" style="145" customWidth="1"/>
    <col min="6152" max="6361" width="11.42578125" style="145"/>
    <col min="6362" max="6362" width="17.7109375" style="145" customWidth="1"/>
    <col min="6363" max="6407" width="8.7109375" style="145" customWidth="1"/>
    <col min="6408" max="6617" width="11.42578125" style="145"/>
    <col min="6618" max="6618" width="17.7109375" style="145" customWidth="1"/>
    <col min="6619" max="6663" width="8.7109375" style="145" customWidth="1"/>
    <col min="6664" max="6873" width="11.42578125" style="145"/>
    <col min="6874" max="6874" width="17.7109375" style="145" customWidth="1"/>
    <col min="6875" max="6919" width="8.7109375" style="145" customWidth="1"/>
    <col min="6920" max="7129" width="11.42578125" style="145"/>
    <col min="7130" max="7130" width="17.7109375" style="145" customWidth="1"/>
    <col min="7131" max="7175" width="8.7109375" style="145" customWidth="1"/>
    <col min="7176" max="7385" width="11.42578125" style="145"/>
    <col min="7386" max="7386" width="17.7109375" style="145" customWidth="1"/>
    <col min="7387" max="7431" width="8.7109375" style="145" customWidth="1"/>
    <col min="7432" max="7641" width="11.42578125" style="145"/>
    <col min="7642" max="7642" width="17.7109375" style="145" customWidth="1"/>
    <col min="7643" max="7687" width="8.7109375" style="145" customWidth="1"/>
    <col min="7688" max="7897" width="11.42578125" style="145"/>
    <col min="7898" max="7898" width="17.7109375" style="145" customWidth="1"/>
    <col min="7899" max="7943" width="8.7109375" style="145" customWidth="1"/>
    <col min="7944" max="8153" width="11.42578125" style="145"/>
    <col min="8154" max="8154" width="17.7109375" style="145" customWidth="1"/>
    <col min="8155" max="8199" width="8.7109375" style="145" customWidth="1"/>
    <col min="8200" max="8409" width="11.42578125" style="145"/>
    <col min="8410" max="8410" width="17.7109375" style="145" customWidth="1"/>
    <col min="8411" max="8455" width="8.7109375" style="145" customWidth="1"/>
    <col min="8456" max="8665" width="11.42578125" style="145"/>
    <col min="8666" max="8666" width="17.7109375" style="145" customWidth="1"/>
    <col min="8667" max="8711" width="8.7109375" style="145" customWidth="1"/>
    <col min="8712" max="8921" width="11.42578125" style="145"/>
    <col min="8922" max="8922" width="17.7109375" style="145" customWidth="1"/>
    <col min="8923" max="8967" width="8.7109375" style="145" customWidth="1"/>
    <col min="8968" max="9177" width="11.42578125" style="145"/>
    <col min="9178" max="9178" width="17.7109375" style="145" customWidth="1"/>
    <col min="9179" max="9223" width="8.7109375" style="145" customWidth="1"/>
    <col min="9224" max="9433" width="11.42578125" style="145"/>
    <col min="9434" max="9434" width="17.7109375" style="145" customWidth="1"/>
    <col min="9435" max="9479" width="8.7109375" style="145" customWidth="1"/>
    <col min="9480" max="9689" width="11.42578125" style="145"/>
    <col min="9690" max="9690" width="17.7109375" style="145" customWidth="1"/>
    <col min="9691" max="9735" width="8.7109375" style="145" customWidth="1"/>
    <col min="9736" max="9945" width="11.42578125" style="145"/>
    <col min="9946" max="9946" width="17.7109375" style="145" customWidth="1"/>
    <col min="9947" max="9991" width="8.7109375" style="145" customWidth="1"/>
    <col min="9992" max="10201" width="11.42578125" style="145"/>
    <col min="10202" max="10202" width="17.7109375" style="145" customWidth="1"/>
    <col min="10203" max="10247" width="8.7109375" style="145" customWidth="1"/>
    <col min="10248" max="10457" width="11.42578125" style="145"/>
    <col min="10458" max="10458" width="17.7109375" style="145" customWidth="1"/>
    <col min="10459" max="10503" width="8.7109375" style="145" customWidth="1"/>
    <col min="10504" max="10713" width="11.42578125" style="145"/>
    <col min="10714" max="10714" width="17.7109375" style="145" customWidth="1"/>
    <col min="10715" max="10759" width="8.7109375" style="145" customWidth="1"/>
    <col min="10760" max="10969" width="11.42578125" style="145"/>
    <col min="10970" max="10970" width="17.7109375" style="145" customWidth="1"/>
    <col min="10971" max="11015" width="8.7109375" style="145" customWidth="1"/>
    <col min="11016" max="11225" width="11.42578125" style="145"/>
    <col min="11226" max="11226" width="17.7109375" style="145" customWidth="1"/>
    <col min="11227" max="11271" width="8.7109375" style="145" customWidth="1"/>
    <col min="11272" max="11481" width="11.42578125" style="145"/>
    <col min="11482" max="11482" width="17.7109375" style="145" customWidth="1"/>
    <col min="11483" max="11527" width="8.7109375" style="145" customWidth="1"/>
    <col min="11528" max="11737" width="11.42578125" style="145"/>
    <col min="11738" max="11738" width="17.7109375" style="145" customWidth="1"/>
    <col min="11739" max="11783" width="8.7109375" style="145" customWidth="1"/>
    <col min="11784" max="11993" width="11.42578125" style="145"/>
    <col min="11994" max="11994" width="17.7109375" style="145" customWidth="1"/>
    <col min="11995" max="12039" width="8.7109375" style="145" customWidth="1"/>
    <col min="12040" max="12249" width="11.42578125" style="145"/>
    <col min="12250" max="12250" width="17.7109375" style="145" customWidth="1"/>
    <col min="12251" max="12295" width="8.7109375" style="145" customWidth="1"/>
    <col min="12296" max="12505" width="11.42578125" style="145"/>
    <col min="12506" max="12506" width="17.7109375" style="145" customWidth="1"/>
    <col min="12507" max="12551" width="8.7109375" style="145" customWidth="1"/>
    <col min="12552" max="12761" width="11.42578125" style="145"/>
    <col min="12762" max="12762" width="17.7109375" style="145" customWidth="1"/>
    <col min="12763" max="12807" width="8.7109375" style="145" customWidth="1"/>
    <col min="12808" max="13017" width="11.42578125" style="145"/>
    <col min="13018" max="13018" width="17.7109375" style="145" customWidth="1"/>
    <col min="13019" max="13063" width="8.7109375" style="145" customWidth="1"/>
    <col min="13064" max="13273" width="11.42578125" style="145"/>
    <col min="13274" max="13274" width="17.7109375" style="145" customWidth="1"/>
    <col min="13275" max="13319" width="8.7109375" style="145" customWidth="1"/>
    <col min="13320" max="13529" width="11.42578125" style="145"/>
    <col min="13530" max="13530" width="17.7109375" style="145" customWidth="1"/>
    <col min="13531" max="13575" width="8.7109375" style="145" customWidth="1"/>
    <col min="13576" max="13785" width="11.42578125" style="145"/>
    <col min="13786" max="13786" width="17.7109375" style="145" customWidth="1"/>
    <col min="13787" max="13831" width="8.7109375" style="145" customWidth="1"/>
    <col min="13832" max="14041" width="11.42578125" style="145"/>
    <col min="14042" max="14042" width="17.7109375" style="145" customWidth="1"/>
    <col min="14043" max="14087" width="8.7109375" style="145" customWidth="1"/>
    <col min="14088" max="14297" width="11.42578125" style="145"/>
    <col min="14298" max="14298" width="17.7109375" style="145" customWidth="1"/>
    <col min="14299" max="14343" width="8.7109375" style="145" customWidth="1"/>
    <col min="14344" max="14553" width="11.42578125" style="145"/>
    <col min="14554" max="14554" width="17.7109375" style="145" customWidth="1"/>
    <col min="14555" max="14599" width="8.7109375" style="145" customWidth="1"/>
    <col min="14600" max="14809" width="11.42578125" style="145"/>
    <col min="14810" max="14810" width="17.7109375" style="145" customWidth="1"/>
    <col min="14811" max="14855" width="8.7109375" style="145" customWidth="1"/>
    <col min="14856" max="15065" width="11.42578125" style="145"/>
    <col min="15066" max="15066" width="17.7109375" style="145" customWidth="1"/>
    <col min="15067" max="15111" width="8.7109375" style="145" customWidth="1"/>
    <col min="15112" max="15321" width="11.42578125" style="145"/>
    <col min="15322" max="15322" width="17.7109375" style="145" customWidth="1"/>
    <col min="15323" max="15367" width="8.7109375" style="145" customWidth="1"/>
    <col min="15368" max="15577" width="11.42578125" style="145"/>
    <col min="15578" max="15578" width="17.7109375" style="145" customWidth="1"/>
    <col min="15579" max="15623" width="8.7109375" style="145" customWidth="1"/>
    <col min="15624" max="15833" width="11.42578125" style="145"/>
    <col min="15834" max="15834" width="17.7109375" style="145" customWidth="1"/>
    <col min="15835" max="15879" width="8.7109375" style="145" customWidth="1"/>
    <col min="15880" max="16089" width="11.42578125" style="145"/>
    <col min="16090" max="16090" width="17.7109375" style="145" customWidth="1"/>
    <col min="16091" max="16135" width="8.7109375" style="145" customWidth="1"/>
    <col min="16136" max="16384" width="11.42578125" style="145"/>
  </cols>
  <sheetData>
    <row r="1" spans="1:13" ht="36" customHeight="1">
      <c r="A1" s="915" t="s">
        <v>73</v>
      </c>
      <c r="B1" s="915"/>
      <c r="C1" s="915"/>
      <c r="D1" s="915"/>
      <c r="E1" s="915"/>
      <c r="F1" s="915"/>
      <c r="G1" s="915"/>
      <c r="H1" s="915"/>
      <c r="I1" s="915"/>
      <c r="J1" s="915"/>
      <c r="K1" s="915"/>
      <c r="L1" s="915"/>
      <c r="M1" s="915"/>
    </row>
    <row r="2" spans="1:13" ht="12.95" customHeight="1" thickBot="1">
      <c r="A2" s="25" t="s">
        <v>47</v>
      </c>
      <c r="B2" s="311"/>
      <c r="C2" s="563"/>
      <c r="D2" s="660"/>
      <c r="E2" s="158"/>
      <c r="F2" s="311"/>
      <c r="G2" s="563"/>
      <c r="H2" s="660"/>
      <c r="I2" s="158"/>
      <c r="J2" s="311"/>
      <c r="K2" s="563"/>
      <c r="L2" s="660"/>
      <c r="M2" s="158"/>
    </row>
    <row r="3" spans="1:13" ht="24" customHeight="1">
      <c r="A3" s="916" t="s">
        <v>2</v>
      </c>
      <c r="B3" s="919" t="s">
        <v>74</v>
      </c>
      <c r="C3" s="920"/>
      <c r="D3" s="920"/>
      <c r="E3" s="921"/>
      <c r="F3" s="919" t="s">
        <v>75</v>
      </c>
      <c r="G3" s="920"/>
      <c r="H3" s="920"/>
      <c r="I3" s="921"/>
      <c r="J3" s="919" t="s">
        <v>76</v>
      </c>
      <c r="K3" s="920"/>
      <c r="L3" s="920"/>
      <c r="M3" s="922"/>
    </row>
    <row r="4" spans="1:13">
      <c r="A4" s="917"/>
      <c r="B4" s="146" t="s">
        <v>603</v>
      </c>
      <c r="C4" s="146">
        <v>2014</v>
      </c>
      <c r="D4" s="146">
        <v>2015</v>
      </c>
      <c r="E4" s="146">
        <v>2016</v>
      </c>
      <c r="F4" s="146" t="s">
        <v>603</v>
      </c>
      <c r="G4" s="146">
        <v>2014</v>
      </c>
      <c r="H4" s="146">
        <v>2015</v>
      </c>
      <c r="I4" s="146">
        <v>2016</v>
      </c>
      <c r="J4" s="147" t="s">
        <v>603</v>
      </c>
      <c r="K4" s="147">
        <v>2014</v>
      </c>
      <c r="L4" s="147">
        <v>2015</v>
      </c>
      <c r="M4" s="717">
        <v>2016</v>
      </c>
    </row>
    <row r="5" spans="1:13">
      <c r="A5" s="148" t="s">
        <v>3</v>
      </c>
      <c r="B5" s="78">
        <v>0</v>
      </c>
      <c r="C5" s="78">
        <v>0</v>
      </c>
      <c r="D5" s="78">
        <v>0</v>
      </c>
      <c r="E5" s="78">
        <v>0</v>
      </c>
      <c r="F5" s="78">
        <v>0</v>
      </c>
      <c r="G5" s="78">
        <v>0</v>
      </c>
      <c r="H5" s="78">
        <v>0</v>
      </c>
      <c r="I5" s="78">
        <v>0</v>
      </c>
      <c r="J5" s="79">
        <v>57.72</v>
      </c>
      <c r="K5" s="79">
        <v>116.41</v>
      </c>
      <c r="L5" s="79">
        <v>68.674168999999992</v>
      </c>
      <c r="M5" s="80">
        <v>186.76</v>
      </c>
    </row>
    <row r="6" spans="1:13">
      <c r="A6" s="150" t="s">
        <v>4</v>
      </c>
      <c r="B6" s="151">
        <v>1.38</v>
      </c>
      <c r="C6" s="151">
        <v>16.46</v>
      </c>
      <c r="D6" s="151">
        <v>0</v>
      </c>
      <c r="E6" s="151">
        <v>0</v>
      </c>
      <c r="F6" s="151">
        <v>0</v>
      </c>
      <c r="G6" s="151">
        <v>0</v>
      </c>
      <c r="H6" s="151">
        <v>0</v>
      </c>
      <c r="I6" s="151">
        <v>0</v>
      </c>
      <c r="J6" s="152">
        <v>803.7006669000001</v>
      </c>
      <c r="K6" s="152">
        <v>41.47</v>
      </c>
      <c r="L6" s="152">
        <v>149.91</v>
      </c>
      <c r="M6" s="719">
        <v>188.04</v>
      </c>
    </row>
    <row r="7" spans="1:13">
      <c r="A7" s="153" t="s">
        <v>5</v>
      </c>
      <c r="B7" s="78">
        <v>0</v>
      </c>
      <c r="C7" s="78" t="s">
        <v>65</v>
      </c>
      <c r="D7" s="78">
        <v>0</v>
      </c>
      <c r="E7" s="78">
        <v>0</v>
      </c>
      <c r="F7" s="78">
        <v>0</v>
      </c>
      <c r="G7" s="78">
        <v>36.6</v>
      </c>
      <c r="H7" s="78">
        <v>39.14</v>
      </c>
      <c r="I7" s="78">
        <v>0</v>
      </c>
      <c r="J7" s="79">
        <v>575.30359999999996</v>
      </c>
      <c r="K7" s="79">
        <v>193.31</v>
      </c>
      <c r="L7" s="79">
        <v>616.26229999999987</v>
      </c>
      <c r="M7" s="80">
        <v>371.68</v>
      </c>
    </row>
    <row r="8" spans="1:13">
      <c r="A8" s="150" t="s">
        <v>6</v>
      </c>
      <c r="B8" s="151">
        <v>0</v>
      </c>
      <c r="C8" s="151">
        <v>0</v>
      </c>
      <c r="D8" s="151">
        <v>0</v>
      </c>
      <c r="E8" s="151">
        <v>0</v>
      </c>
      <c r="F8" s="151">
        <v>59.09</v>
      </c>
      <c r="G8" s="151">
        <v>0</v>
      </c>
      <c r="H8" s="151">
        <v>0</v>
      </c>
      <c r="I8" s="151">
        <v>267.11</v>
      </c>
      <c r="J8" s="152">
        <v>0</v>
      </c>
      <c r="K8" s="152">
        <v>0</v>
      </c>
      <c r="L8" s="152">
        <v>0</v>
      </c>
      <c r="M8" s="719">
        <v>0</v>
      </c>
    </row>
    <row r="9" spans="1:13">
      <c r="A9" s="154" t="s">
        <v>7</v>
      </c>
      <c r="B9" s="78">
        <v>0</v>
      </c>
      <c r="C9" s="78">
        <v>0.1</v>
      </c>
      <c r="D9" s="78">
        <v>0</v>
      </c>
      <c r="E9" s="78">
        <v>0</v>
      </c>
      <c r="F9" s="78">
        <v>0</v>
      </c>
      <c r="G9" s="78">
        <v>0</v>
      </c>
      <c r="H9" s="78">
        <v>0</v>
      </c>
      <c r="I9" s="78">
        <v>0</v>
      </c>
      <c r="J9" s="79">
        <v>588.50339999999994</v>
      </c>
      <c r="K9" s="79">
        <v>303.79000000000002</v>
      </c>
      <c r="L9" s="79">
        <v>813.86399999999992</v>
      </c>
      <c r="M9" s="80">
        <v>856.64</v>
      </c>
    </row>
    <row r="10" spans="1:13">
      <c r="A10" s="150" t="s">
        <v>8</v>
      </c>
      <c r="B10" s="151">
        <v>0</v>
      </c>
      <c r="C10" s="151">
        <v>25.3</v>
      </c>
      <c r="D10" s="151">
        <v>0</v>
      </c>
      <c r="E10" s="151">
        <v>0</v>
      </c>
      <c r="F10" s="151">
        <v>12.756500000000001</v>
      </c>
      <c r="G10" s="151">
        <v>3.32</v>
      </c>
      <c r="H10" s="151">
        <v>16.055500000000002</v>
      </c>
      <c r="I10" s="151">
        <v>97.56</v>
      </c>
      <c r="J10" s="152">
        <v>0</v>
      </c>
      <c r="K10" s="152">
        <v>0</v>
      </c>
      <c r="L10" s="152">
        <v>0</v>
      </c>
      <c r="M10" s="719">
        <v>0</v>
      </c>
    </row>
    <row r="11" spans="1:13">
      <c r="A11" s="153" t="s">
        <v>9</v>
      </c>
      <c r="B11" s="151">
        <v>16.010000000000002</v>
      </c>
      <c r="C11" s="151" t="s">
        <v>65</v>
      </c>
      <c r="D11" s="151">
        <v>30.659017000000002</v>
      </c>
      <c r="E11" s="151">
        <v>0</v>
      </c>
      <c r="F11" s="151">
        <v>8.57</v>
      </c>
      <c r="G11" s="151">
        <v>136.41999999999999</v>
      </c>
      <c r="H11" s="151">
        <v>0.64139999999999997</v>
      </c>
      <c r="I11" s="151">
        <v>48.09</v>
      </c>
      <c r="J11" s="152">
        <v>0</v>
      </c>
      <c r="K11" s="152">
        <v>0</v>
      </c>
      <c r="L11" s="152">
        <v>0</v>
      </c>
      <c r="M11" s="719">
        <v>0</v>
      </c>
    </row>
    <row r="12" spans="1:13">
      <c r="A12" s="150" t="s">
        <v>10</v>
      </c>
      <c r="B12" s="151">
        <v>359.00499999999994</v>
      </c>
      <c r="C12" s="151">
        <v>943.87</v>
      </c>
      <c r="D12" s="151">
        <v>212.68866799999998</v>
      </c>
      <c r="E12" s="151">
        <v>463.17</v>
      </c>
      <c r="F12" s="151">
        <v>22.86</v>
      </c>
      <c r="G12" s="151">
        <v>7.8</v>
      </c>
      <c r="H12" s="151">
        <v>0</v>
      </c>
      <c r="I12" s="151">
        <v>2.29</v>
      </c>
      <c r="J12" s="152">
        <v>408.23253000000005</v>
      </c>
      <c r="K12" s="152">
        <v>187.22</v>
      </c>
      <c r="L12" s="152">
        <v>488.584656</v>
      </c>
      <c r="M12" s="719">
        <v>2171.86</v>
      </c>
    </row>
    <row r="13" spans="1:13">
      <c r="A13" s="699" t="s">
        <v>523</v>
      </c>
      <c r="B13" s="78">
        <v>0</v>
      </c>
      <c r="C13" s="78">
        <v>0</v>
      </c>
      <c r="D13" s="78">
        <v>0</v>
      </c>
      <c r="E13" s="78">
        <v>0.51</v>
      </c>
      <c r="F13" s="78">
        <v>0</v>
      </c>
      <c r="G13" s="78">
        <v>0</v>
      </c>
      <c r="H13" s="78">
        <v>0</v>
      </c>
      <c r="I13" s="78">
        <v>0</v>
      </c>
      <c r="J13" s="79">
        <v>0</v>
      </c>
      <c r="K13" s="79">
        <v>0</v>
      </c>
      <c r="L13" s="79">
        <v>0</v>
      </c>
      <c r="M13" s="80">
        <v>0</v>
      </c>
    </row>
    <row r="14" spans="1:13">
      <c r="A14" s="150" t="s">
        <v>12</v>
      </c>
      <c r="B14" s="151">
        <v>225.61970000000002</v>
      </c>
      <c r="C14" s="151">
        <v>181.67</v>
      </c>
      <c r="D14" s="151">
        <v>72.166499999999999</v>
      </c>
      <c r="E14" s="151">
        <v>83.46</v>
      </c>
      <c r="F14" s="151">
        <v>11.105700000000001</v>
      </c>
      <c r="G14" s="151">
        <v>4.37</v>
      </c>
      <c r="H14" s="151">
        <v>4.3499999999999996</v>
      </c>
      <c r="I14" s="151">
        <v>17.64</v>
      </c>
      <c r="J14" s="152">
        <v>438.07500000000005</v>
      </c>
      <c r="K14" s="152">
        <v>29.28</v>
      </c>
      <c r="L14" s="152">
        <v>45.046700000000008</v>
      </c>
      <c r="M14" s="719">
        <v>986.95</v>
      </c>
    </row>
    <row r="15" spans="1:13">
      <c r="A15" s="153" t="s">
        <v>13</v>
      </c>
      <c r="B15" s="78">
        <v>33.760000000000005</v>
      </c>
      <c r="C15" s="78">
        <v>17.63</v>
      </c>
      <c r="D15" s="78">
        <v>0</v>
      </c>
      <c r="E15" s="78">
        <v>0.19</v>
      </c>
      <c r="F15" s="78">
        <v>17.8</v>
      </c>
      <c r="G15" s="78">
        <v>0</v>
      </c>
      <c r="H15" s="78">
        <v>15.26</v>
      </c>
      <c r="I15" s="78">
        <v>0</v>
      </c>
      <c r="J15" s="79">
        <v>128.58000000000001</v>
      </c>
      <c r="K15" s="79">
        <v>0</v>
      </c>
      <c r="L15" s="79">
        <v>48.471133000000002</v>
      </c>
      <c r="M15" s="80">
        <v>89.02</v>
      </c>
    </row>
    <row r="16" spans="1:13">
      <c r="A16" s="150" t="s">
        <v>14</v>
      </c>
      <c r="B16" s="151">
        <v>4.55</v>
      </c>
      <c r="C16" s="151">
        <v>5.86</v>
      </c>
      <c r="D16" s="151">
        <v>18.435070000000003</v>
      </c>
      <c r="E16" s="151">
        <v>45.79</v>
      </c>
      <c r="F16" s="151">
        <v>44.269730000000003</v>
      </c>
      <c r="G16" s="151">
        <v>769.35</v>
      </c>
      <c r="H16" s="151">
        <v>17.446646999999999</v>
      </c>
      <c r="I16" s="151">
        <v>172.76</v>
      </c>
      <c r="J16" s="152">
        <v>0</v>
      </c>
      <c r="K16" s="152">
        <v>0</v>
      </c>
      <c r="L16" s="152">
        <v>0</v>
      </c>
      <c r="M16" s="719">
        <v>0</v>
      </c>
    </row>
    <row r="17" spans="1:13">
      <c r="A17" s="154" t="s">
        <v>15</v>
      </c>
      <c r="B17" s="159">
        <v>47.063200000000009</v>
      </c>
      <c r="C17" s="159">
        <v>0</v>
      </c>
      <c r="D17" s="159">
        <v>0</v>
      </c>
      <c r="E17" s="159">
        <v>5.66</v>
      </c>
      <c r="F17" s="159">
        <v>16.5928</v>
      </c>
      <c r="G17" s="159">
        <v>0</v>
      </c>
      <c r="H17" s="159">
        <v>2.67</v>
      </c>
      <c r="I17" s="159">
        <v>0</v>
      </c>
      <c r="J17" s="160">
        <v>58.11</v>
      </c>
      <c r="K17" s="160">
        <v>155.44</v>
      </c>
      <c r="L17" s="160">
        <v>33.537333999999994</v>
      </c>
      <c r="M17" s="721">
        <v>307.27999999999997</v>
      </c>
    </row>
    <row r="18" spans="1:13">
      <c r="A18" s="150" t="s">
        <v>16</v>
      </c>
      <c r="B18" s="151">
        <v>537.11749999999995</v>
      </c>
      <c r="C18" s="151">
        <v>0</v>
      </c>
      <c r="D18" s="151">
        <v>20.2181</v>
      </c>
      <c r="E18" s="151">
        <v>49.85</v>
      </c>
      <c r="F18" s="151">
        <v>551.3823510000002</v>
      </c>
      <c r="G18" s="151">
        <v>105.79</v>
      </c>
      <c r="H18" s="151">
        <v>206.1549</v>
      </c>
      <c r="I18" s="151">
        <v>0</v>
      </c>
      <c r="J18" s="152">
        <v>167.04399999999995</v>
      </c>
      <c r="K18" s="152">
        <v>0</v>
      </c>
      <c r="L18" s="152">
        <v>216.0598</v>
      </c>
      <c r="M18" s="719">
        <v>0</v>
      </c>
    </row>
    <row r="19" spans="1:13">
      <c r="A19" s="153" t="s">
        <v>17</v>
      </c>
      <c r="B19" s="78">
        <v>15.110000000000001</v>
      </c>
      <c r="C19" s="78">
        <v>364.47</v>
      </c>
      <c r="D19" s="78">
        <v>114.49199999999999</v>
      </c>
      <c r="E19" s="78">
        <v>461.91</v>
      </c>
      <c r="F19" s="78">
        <v>0</v>
      </c>
      <c r="G19" s="78">
        <v>0</v>
      </c>
      <c r="H19" s="78">
        <v>0</v>
      </c>
      <c r="I19" s="78">
        <v>37</v>
      </c>
      <c r="J19" s="79">
        <v>0</v>
      </c>
      <c r="K19" s="79">
        <v>0</v>
      </c>
      <c r="L19" s="79">
        <v>273.12900000000002</v>
      </c>
      <c r="M19" s="80">
        <v>24.1</v>
      </c>
    </row>
    <row r="20" spans="1:13">
      <c r="A20" s="155" t="s">
        <v>18</v>
      </c>
      <c r="B20" s="161">
        <v>13.685170000000001</v>
      </c>
      <c r="C20" s="161">
        <v>19.11</v>
      </c>
      <c r="D20" s="161">
        <v>18.537952000000001</v>
      </c>
      <c r="E20" s="161">
        <v>68.48</v>
      </c>
      <c r="F20" s="161">
        <v>31.793300000000002</v>
      </c>
      <c r="G20" s="161">
        <v>36.81</v>
      </c>
      <c r="H20" s="161">
        <v>105.40999999999998</v>
      </c>
      <c r="I20" s="161">
        <v>0</v>
      </c>
      <c r="J20" s="152">
        <v>0</v>
      </c>
      <c r="K20" s="152">
        <v>0</v>
      </c>
      <c r="L20" s="152">
        <v>0</v>
      </c>
      <c r="M20" s="719">
        <v>0</v>
      </c>
    </row>
    <row r="21" spans="1:13">
      <c r="A21" s="154" t="s">
        <v>19</v>
      </c>
      <c r="B21" s="159">
        <v>0</v>
      </c>
      <c r="C21" s="159">
        <v>0</v>
      </c>
      <c r="D21" s="159">
        <v>0</v>
      </c>
      <c r="E21" s="159">
        <v>0</v>
      </c>
      <c r="F21" s="159">
        <v>3.08</v>
      </c>
      <c r="G21" s="159">
        <v>0</v>
      </c>
      <c r="H21" s="159">
        <v>76.5</v>
      </c>
      <c r="I21" s="159">
        <v>0</v>
      </c>
      <c r="J21" s="160">
        <v>0</v>
      </c>
      <c r="K21" s="160">
        <v>0</v>
      </c>
      <c r="L21" s="160">
        <v>0</v>
      </c>
      <c r="M21" s="721">
        <v>0</v>
      </c>
    </row>
    <row r="22" spans="1:13">
      <c r="A22" s="150" t="s">
        <v>20</v>
      </c>
      <c r="B22" s="151">
        <v>8.7975999999999992</v>
      </c>
      <c r="C22" s="151">
        <v>84.13</v>
      </c>
      <c r="D22" s="151">
        <v>0</v>
      </c>
      <c r="E22" s="151">
        <v>9.74</v>
      </c>
      <c r="F22" s="151">
        <v>95.877999999999986</v>
      </c>
      <c r="G22" s="151">
        <v>3.91</v>
      </c>
      <c r="H22" s="151">
        <v>1703.8337869999998</v>
      </c>
      <c r="I22" s="151">
        <v>118.6</v>
      </c>
      <c r="J22" s="152">
        <v>0</v>
      </c>
      <c r="K22" s="152">
        <v>0</v>
      </c>
      <c r="L22" s="152">
        <v>0</v>
      </c>
      <c r="M22" s="719">
        <v>0</v>
      </c>
    </row>
    <row r="23" spans="1:13">
      <c r="A23" s="153" t="s">
        <v>21</v>
      </c>
      <c r="B23" s="162">
        <v>0</v>
      </c>
      <c r="C23" s="162">
        <v>0</v>
      </c>
      <c r="D23" s="162">
        <v>0</v>
      </c>
      <c r="E23" s="162">
        <v>0</v>
      </c>
      <c r="F23" s="162">
        <v>0</v>
      </c>
      <c r="G23" s="162">
        <v>0</v>
      </c>
      <c r="H23" s="162">
        <v>0</v>
      </c>
      <c r="I23" s="162">
        <v>0</v>
      </c>
      <c r="J23" s="163">
        <v>976.55683299999976</v>
      </c>
      <c r="K23" s="163">
        <v>674.39</v>
      </c>
      <c r="L23" s="163">
        <v>978.13793500000008</v>
      </c>
      <c r="M23" s="722">
        <v>1241.3499999999999</v>
      </c>
    </row>
    <row r="24" spans="1:13">
      <c r="A24" s="150" t="s">
        <v>22</v>
      </c>
      <c r="B24" s="151">
        <v>8.94</v>
      </c>
      <c r="C24" s="151">
        <v>50.38</v>
      </c>
      <c r="D24" s="151">
        <v>45.162399999999998</v>
      </c>
      <c r="E24" s="151">
        <v>16.41</v>
      </c>
      <c r="F24" s="151">
        <v>51.76</v>
      </c>
      <c r="G24" s="151">
        <v>31.55</v>
      </c>
      <c r="H24" s="151">
        <v>41.920999999999992</v>
      </c>
      <c r="I24" s="151">
        <v>53.91</v>
      </c>
      <c r="J24" s="152">
        <v>0</v>
      </c>
      <c r="K24" s="152">
        <v>5.94</v>
      </c>
      <c r="L24" s="152">
        <v>0</v>
      </c>
      <c r="M24" s="719">
        <v>0</v>
      </c>
    </row>
    <row r="25" spans="1:13">
      <c r="A25" s="153" t="s">
        <v>23</v>
      </c>
      <c r="B25" s="162">
        <v>11.19</v>
      </c>
      <c r="C25" s="162">
        <v>12.32</v>
      </c>
      <c r="D25" s="162">
        <v>5.63</v>
      </c>
      <c r="E25" s="162">
        <v>26.95</v>
      </c>
      <c r="F25" s="162">
        <v>0</v>
      </c>
      <c r="G25" s="162">
        <v>0</v>
      </c>
      <c r="H25" s="162">
        <v>0</v>
      </c>
      <c r="I25" s="162">
        <v>31.14</v>
      </c>
      <c r="J25" s="163">
        <v>12.620000000000001</v>
      </c>
      <c r="K25" s="163">
        <v>2.36</v>
      </c>
      <c r="L25" s="163">
        <v>0</v>
      </c>
      <c r="M25" s="722">
        <v>2.5</v>
      </c>
    </row>
    <row r="26" spans="1:13">
      <c r="A26" s="155" t="s">
        <v>24</v>
      </c>
      <c r="B26" s="151">
        <v>0.14000000000000001</v>
      </c>
      <c r="C26" s="151">
        <v>1.92</v>
      </c>
      <c r="D26" s="151">
        <v>26.082000000000001</v>
      </c>
      <c r="E26" s="151">
        <v>2.0499999999999998</v>
      </c>
      <c r="F26" s="151">
        <v>0</v>
      </c>
      <c r="G26" s="151">
        <v>13.55</v>
      </c>
      <c r="H26" s="151">
        <v>21.288302999999999</v>
      </c>
      <c r="I26" s="151">
        <v>109.28</v>
      </c>
      <c r="J26" s="152">
        <v>231.38300000000004</v>
      </c>
      <c r="K26" s="152">
        <v>16.16</v>
      </c>
      <c r="L26" s="152">
        <v>1094.0658040000001</v>
      </c>
      <c r="M26" s="719">
        <v>250.46</v>
      </c>
    </row>
    <row r="27" spans="1:13">
      <c r="A27" s="153" t="s">
        <v>25</v>
      </c>
      <c r="B27" s="162">
        <v>0</v>
      </c>
      <c r="C27" s="162">
        <v>0</v>
      </c>
      <c r="D27" s="162">
        <v>0</v>
      </c>
      <c r="E27" s="162">
        <v>0</v>
      </c>
      <c r="F27" s="162">
        <v>863.5278629999998</v>
      </c>
      <c r="G27" s="162">
        <v>3.61</v>
      </c>
      <c r="H27" s="162">
        <v>252.76866400000006</v>
      </c>
      <c r="I27" s="162">
        <v>738.61</v>
      </c>
      <c r="J27" s="163">
        <v>0</v>
      </c>
      <c r="K27" s="163">
        <v>0</v>
      </c>
      <c r="L27" s="163">
        <v>0</v>
      </c>
      <c r="M27" s="722">
        <v>0</v>
      </c>
    </row>
    <row r="28" spans="1:13">
      <c r="A28" s="150" t="s">
        <v>26</v>
      </c>
      <c r="B28" s="151">
        <v>0</v>
      </c>
      <c r="C28" s="151">
        <v>0</v>
      </c>
      <c r="D28" s="151">
        <v>0</v>
      </c>
      <c r="E28" s="151">
        <v>0</v>
      </c>
      <c r="F28" s="151">
        <v>33.209999999999994</v>
      </c>
      <c r="G28" s="151">
        <v>15.8</v>
      </c>
      <c r="H28" s="151">
        <v>17.315200000000001</v>
      </c>
      <c r="I28" s="151">
        <v>5.37</v>
      </c>
      <c r="J28" s="152">
        <v>463.02607000000012</v>
      </c>
      <c r="K28" s="152">
        <v>473.66</v>
      </c>
      <c r="L28" s="152">
        <v>1017.0594609999999</v>
      </c>
      <c r="M28" s="719">
        <v>300.74</v>
      </c>
    </row>
    <row r="29" spans="1:13">
      <c r="A29" s="153" t="s">
        <v>27</v>
      </c>
      <c r="B29" s="162">
        <v>0</v>
      </c>
      <c r="C29" s="162">
        <v>64.94</v>
      </c>
      <c r="D29" s="162">
        <v>1.55</v>
      </c>
      <c r="E29" s="162">
        <v>0.02</v>
      </c>
      <c r="F29" s="162">
        <v>13.62</v>
      </c>
      <c r="G29" s="162">
        <v>440.51</v>
      </c>
      <c r="H29" s="162">
        <v>407.73978900000003</v>
      </c>
      <c r="I29" s="162">
        <v>56.86</v>
      </c>
      <c r="J29" s="163">
        <v>0</v>
      </c>
      <c r="K29" s="163">
        <v>0</v>
      </c>
      <c r="L29" s="163">
        <v>0.60650000000000004</v>
      </c>
      <c r="M29" s="722">
        <v>71.849999999999994</v>
      </c>
    </row>
    <row r="30" spans="1:13">
      <c r="A30" s="150" t="s">
        <v>28</v>
      </c>
      <c r="B30" s="151">
        <v>128.94999999999999</v>
      </c>
      <c r="C30" s="151">
        <v>395.88</v>
      </c>
      <c r="D30" s="151">
        <v>737.9</v>
      </c>
      <c r="E30" s="151">
        <v>669.72</v>
      </c>
      <c r="F30" s="151">
        <v>0</v>
      </c>
      <c r="G30" s="151">
        <v>137.93</v>
      </c>
      <c r="H30" s="151">
        <v>6.35</v>
      </c>
      <c r="I30" s="151">
        <v>92.64</v>
      </c>
      <c r="J30" s="152">
        <v>619.27</v>
      </c>
      <c r="K30" s="152">
        <v>1560.4</v>
      </c>
      <c r="L30" s="152">
        <v>1870.8355999999999</v>
      </c>
      <c r="M30" s="719">
        <v>2745.24</v>
      </c>
    </row>
    <row r="31" spans="1:13">
      <c r="A31" s="153" t="s">
        <v>29</v>
      </c>
      <c r="B31" s="162">
        <v>0</v>
      </c>
      <c r="C31" s="162">
        <v>0</v>
      </c>
      <c r="D31" s="162">
        <v>0</v>
      </c>
      <c r="E31" s="162">
        <v>0</v>
      </c>
      <c r="F31" s="162">
        <v>0</v>
      </c>
      <c r="G31" s="162">
        <v>0</v>
      </c>
      <c r="H31" s="162">
        <v>6.0142000000000007</v>
      </c>
      <c r="I31" s="162">
        <v>32.5</v>
      </c>
      <c r="J31" s="163">
        <v>0</v>
      </c>
      <c r="K31" s="163">
        <v>0</v>
      </c>
      <c r="L31" s="163">
        <v>0</v>
      </c>
      <c r="M31" s="722">
        <v>0</v>
      </c>
    </row>
    <row r="32" spans="1:13">
      <c r="A32" s="150" t="s">
        <v>30</v>
      </c>
      <c r="B32" s="151">
        <v>9.3585960000000004</v>
      </c>
      <c r="C32" s="151">
        <v>0</v>
      </c>
      <c r="D32" s="151">
        <v>0</v>
      </c>
      <c r="E32" s="151">
        <v>0</v>
      </c>
      <c r="F32" s="151">
        <v>436.93518400000005</v>
      </c>
      <c r="G32" s="151">
        <v>11.29</v>
      </c>
      <c r="H32" s="151">
        <v>87.740000000000009</v>
      </c>
      <c r="I32" s="151">
        <v>2.5</v>
      </c>
      <c r="J32" s="152">
        <v>136.21493799999999</v>
      </c>
      <c r="K32" s="152">
        <v>274.44</v>
      </c>
      <c r="L32" s="152">
        <v>490.15000000000003</v>
      </c>
      <c r="M32" s="719">
        <v>110.99</v>
      </c>
    </row>
    <row r="33" spans="1:13">
      <c r="A33" s="153" t="s">
        <v>31</v>
      </c>
      <c r="B33" s="162">
        <v>2.57</v>
      </c>
      <c r="C33" s="162">
        <v>36.979999999999997</v>
      </c>
      <c r="D33" s="162">
        <v>5.13042</v>
      </c>
      <c r="E33" s="162">
        <v>12.54</v>
      </c>
      <c r="F33" s="162">
        <v>0</v>
      </c>
      <c r="G33" s="162">
        <v>0</v>
      </c>
      <c r="H33" s="162">
        <v>0</v>
      </c>
      <c r="I33" s="162">
        <v>0</v>
      </c>
      <c r="J33" s="163">
        <v>11.97</v>
      </c>
      <c r="K33" s="163">
        <v>0</v>
      </c>
      <c r="L33" s="163">
        <v>7</v>
      </c>
      <c r="M33" s="722">
        <v>0</v>
      </c>
    </row>
    <row r="34" spans="1:13">
      <c r="A34" s="155" t="s">
        <v>32</v>
      </c>
      <c r="B34" s="161">
        <v>32.811307899999996</v>
      </c>
      <c r="C34" s="161">
        <v>15.86</v>
      </c>
      <c r="D34" s="161">
        <v>0</v>
      </c>
      <c r="E34" s="161">
        <v>0.88</v>
      </c>
      <c r="F34" s="161">
        <v>249.93227019999995</v>
      </c>
      <c r="G34" s="161">
        <v>101</v>
      </c>
      <c r="H34" s="161">
        <v>16.45</v>
      </c>
      <c r="I34" s="161">
        <v>179.55</v>
      </c>
      <c r="J34" s="152">
        <v>0</v>
      </c>
      <c r="K34" s="152">
        <v>0.36</v>
      </c>
      <c r="L34" s="152">
        <v>0</v>
      </c>
      <c r="M34" s="719">
        <v>0</v>
      </c>
    </row>
    <row r="35" spans="1:13">
      <c r="A35" s="153" t="s">
        <v>33</v>
      </c>
      <c r="B35" s="162">
        <v>0</v>
      </c>
      <c r="C35" s="162">
        <v>0</v>
      </c>
      <c r="D35" s="162">
        <v>0</v>
      </c>
      <c r="E35" s="162">
        <v>0</v>
      </c>
      <c r="F35" s="162">
        <v>130.96075999999999</v>
      </c>
      <c r="G35" s="162">
        <v>6.28</v>
      </c>
      <c r="H35" s="162">
        <v>458.15669199999996</v>
      </c>
      <c r="I35" s="162">
        <v>212.85</v>
      </c>
      <c r="J35" s="163">
        <v>0</v>
      </c>
      <c r="K35" s="163">
        <v>0</v>
      </c>
      <c r="L35" s="163">
        <v>0</v>
      </c>
      <c r="M35" s="722">
        <v>0</v>
      </c>
    </row>
    <row r="36" spans="1:13">
      <c r="A36" s="150" t="s">
        <v>34</v>
      </c>
      <c r="B36" s="151">
        <v>133.35815600000001</v>
      </c>
      <c r="C36" s="151">
        <v>0</v>
      </c>
      <c r="D36" s="151">
        <v>14.7483</v>
      </c>
      <c r="E36" s="151">
        <v>36.64</v>
      </c>
      <c r="F36" s="151">
        <v>34.364799999999995</v>
      </c>
      <c r="G36" s="151">
        <v>0</v>
      </c>
      <c r="H36" s="151">
        <v>0</v>
      </c>
      <c r="I36" s="151">
        <v>0</v>
      </c>
      <c r="J36" s="152">
        <v>2098.956935499999</v>
      </c>
      <c r="K36" s="152">
        <v>350.12</v>
      </c>
      <c r="L36" s="152">
        <v>695.09557599999994</v>
      </c>
      <c r="M36" s="719">
        <v>409.65</v>
      </c>
    </row>
    <row r="37" spans="1:13" ht="15.75" thickBot="1">
      <c r="A37" s="156" t="s">
        <v>35</v>
      </c>
      <c r="B37" s="164">
        <v>1589.4162298999993</v>
      </c>
      <c r="C37" s="164">
        <v>2236.88</v>
      </c>
      <c r="D37" s="164">
        <v>1323.400427</v>
      </c>
      <c r="E37" s="164">
        <v>1953.96</v>
      </c>
      <c r="F37" s="164">
        <v>2689.4892581999993</v>
      </c>
      <c r="G37" s="164">
        <v>1865.8899999999994</v>
      </c>
      <c r="H37" s="164">
        <v>3503.2060819999997</v>
      </c>
      <c r="I37" s="164">
        <v>2276.25</v>
      </c>
      <c r="J37" s="165">
        <v>7775.2669734000028</v>
      </c>
      <c r="K37" s="165">
        <v>4384.75</v>
      </c>
      <c r="L37" s="165">
        <v>8906.489967999998</v>
      </c>
      <c r="M37" s="723">
        <v>10315.120000000001</v>
      </c>
    </row>
    <row r="38" spans="1:13" ht="103.5" customHeight="1">
      <c r="A38" s="914" t="s">
        <v>77</v>
      </c>
      <c r="B38" s="914"/>
      <c r="C38" s="914"/>
      <c r="D38" s="914"/>
      <c r="E38" s="914"/>
      <c r="F38" s="914"/>
      <c r="G38" s="914"/>
      <c r="H38" s="914"/>
      <c r="I38" s="914"/>
      <c r="J38" s="914"/>
      <c r="K38" s="914"/>
      <c r="L38" s="914"/>
      <c r="M38" s="914"/>
    </row>
    <row r="39" spans="1:13" ht="32.25" customHeight="1">
      <c r="A39" s="923" t="s">
        <v>735</v>
      </c>
      <c r="B39" s="923"/>
      <c r="C39" s="923"/>
      <c r="D39" s="923"/>
      <c r="E39" s="923"/>
      <c r="F39" s="923"/>
      <c r="G39" s="923"/>
      <c r="H39" s="923"/>
      <c r="I39" s="923"/>
      <c r="J39" s="923"/>
      <c r="K39" s="923"/>
      <c r="L39" s="923"/>
      <c r="M39" s="923"/>
    </row>
    <row r="40" spans="1:13" ht="39.75" customHeight="1">
      <c r="A40" s="866" t="s">
        <v>705</v>
      </c>
      <c r="B40" s="858"/>
      <c r="C40" s="858"/>
      <c r="D40" s="858"/>
      <c r="E40" s="858"/>
      <c r="F40" s="858"/>
      <c r="G40" s="858"/>
      <c r="H40" s="858"/>
      <c r="I40" s="858"/>
      <c r="J40" s="858"/>
      <c r="K40" s="858"/>
      <c r="L40" s="858"/>
      <c r="M40" s="858"/>
    </row>
    <row r="41" spans="1:13">
      <c r="B41" s="263"/>
      <c r="C41" s="263"/>
      <c r="D41" s="263"/>
      <c r="E41" s="263"/>
      <c r="F41" s="263"/>
      <c r="G41" s="263"/>
      <c r="H41" s="263"/>
      <c r="I41" s="263"/>
      <c r="J41" s="263"/>
      <c r="K41" s="263"/>
      <c r="L41" s="263"/>
      <c r="M41" s="263"/>
    </row>
  </sheetData>
  <mergeCells count="8">
    <mergeCell ref="A1:M1"/>
    <mergeCell ref="A39:M39"/>
    <mergeCell ref="A40:M40"/>
    <mergeCell ref="A38:M38"/>
    <mergeCell ref="A3:A4"/>
    <mergeCell ref="B3:E3"/>
    <mergeCell ref="F3:I3"/>
    <mergeCell ref="J3:M3"/>
  </mergeCells>
  <pageMargins left="0.7" right="0.7" top="0.75" bottom="0.75" header="0.3" footer="0.3"/>
  <webPublishItems count="1">
    <webPublishItem id="26790" divId="C_26790" sourceType="range" sourceRef="A1:M40" destinationFile="C:\Users\lizzeth.romero\Documents\Numeralia_2017\C18.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41"/>
  <sheetViews>
    <sheetView workbookViewId="0">
      <pane ySplit="3" topLeftCell="A6" activePane="bottomLeft" state="frozen"/>
      <selection pane="bottomLeft" sqref="A1:H1"/>
    </sheetView>
  </sheetViews>
  <sheetFormatPr baseColWidth="10" defaultRowHeight="15"/>
  <cols>
    <col min="1" max="1" width="14.7109375" customWidth="1"/>
    <col min="2" max="6" width="12.28515625" customWidth="1"/>
    <col min="7" max="7" width="12.28515625" style="317" customWidth="1"/>
    <col min="8" max="8" width="12.28515625" customWidth="1"/>
    <col min="254" max="254" width="14.7109375" customWidth="1"/>
    <col min="255" max="260" width="12.28515625" customWidth="1"/>
    <col min="510" max="510" width="14.7109375" customWidth="1"/>
    <col min="511" max="516" width="12.28515625" customWidth="1"/>
    <col min="766" max="766" width="14.7109375" customWidth="1"/>
    <col min="767" max="772" width="12.28515625" customWidth="1"/>
    <col min="1022" max="1022" width="14.7109375" customWidth="1"/>
    <col min="1023" max="1028" width="12.28515625" customWidth="1"/>
    <col min="1278" max="1278" width="14.7109375" customWidth="1"/>
    <col min="1279" max="1284" width="12.28515625" customWidth="1"/>
    <col min="1534" max="1534" width="14.7109375" customWidth="1"/>
    <col min="1535" max="1540" width="12.28515625" customWidth="1"/>
    <col min="1790" max="1790" width="14.7109375" customWidth="1"/>
    <col min="1791" max="1796" width="12.28515625" customWidth="1"/>
    <col min="2046" max="2046" width="14.7109375" customWidth="1"/>
    <col min="2047" max="2052" width="12.28515625" customWidth="1"/>
    <col min="2302" max="2302" width="14.7109375" customWidth="1"/>
    <col min="2303" max="2308" width="12.28515625" customWidth="1"/>
    <col min="2558" max="2558" width="14.7109375" customWidth="1"/>
    <col min="2559" max="2564" width="12.28515625" customWidth="1"/>
    <col min="2814" max="2814" width="14.7109375" customWidth="1"/>
    <col min="2815" max="2820" width="12.28515625" customWidth="1"/>
    <col min="3070" max="3070" width="14.7109375" customWidth="1"/>
    <col min="3071" max="3076" width="12.28515625" customWidth="1"/>
    <col min="3326" max="3326" width="14.7109375" customWidth="1"/>
    <col min="3327" max="3332" width="12.28515625" customWidth="1"/>
    <col min="3582" max="3582" width="14.7109375" customWidth="1"/>
    <col min="3583" max="3588" width="12.28515625" customWidth="1"/>
    <col min="3838" max="3838" width="14.7109375" customWidth="1"/>
    <col min="3839" max="3844" width="12.28515625" customWidth="1"/>
    <col min="4094" max="4094" width="14.7109375" customWidth="1"/>
    <col min="4095" max="4100" width="12.28515625" customWidth="1"/>
    <col min="4350" max="4350" width="14.7109375" customWidth="1"/>
    <col min="4351" max="4356" width="12.28515625" customWidth="1"/>
    <col min="4606" max="4606" width="14.7109375" customWidth="1"/>
    <col min="4607" max="4612" width="12.28515625" customWidth="1"/>
    <col min="4862" max="4862" width="14.7109375" customWidth="1"/>
    <col min="4863" max="4868" width="12.28515625" customWidth="1"/>
    <col min="5118" max="5118" width="14.7109375" customWidth="1"/>
    <col min="5119" max="5124" width="12.28515625" customWidth="1"/>
    <col min="5374" max="5374" width="14.7109375" customWidth="1"/>
    <col min="5375" max="5380" width="12.28515625" customWidth="1"/>
    <col min="5630" max="5630" width="14.7109375" customWidth="1"/>
    <col min="5631" max="5636" width="12.28515625" customWidth="1"/>
    <col min="5886" max="5886" width="14.7109375" customWidth="1"/>
    <col min="5887" max="5892" width="12.28515625" customWidth="1"/>
    <col min="6142" max="6142" width="14.7109375" customWidth="1"/>
    <col min="6143" max="6148" width="12.28515625" customWidth="1"/>
    <col min="6398" max="6398" width="14.7109375" customWidth="1"/>
    <col min="6399" max="6404" width="12.28515625" customWidth="1"/>
    <col min="6654" max="6654" width="14.7109375" customWidth="1"/>
    <col min="6655" max="6660" width="12.28515625" customWidth="1"/>
    <col min="6910" max="6910" width="14.7109375" customWidth="1"/>
    <col min="6911" max="6916" width="12.28515625" customWidth="1"/>
    <col min="7166" max="7166" width="14.7109375" customWidth="1"/>
    <col min="7167" max="7172" width="12.28515625" customWidth="1"/>
    <col min="7422" max="7422" width="14.7109375" customWidth="1"/>
    <col min="7423" max="7428" width="12.28515625" customWidth="1"/>
    <col min="7678" max="7678" width="14.7109375" customWidth="1"/>
    <col min="7679" max="7684" width="12.28515625" customWidth="1"/>
    <col min="7934" max="7934" width="14.7109375" customWidth="1"/>
    <col min="7935" max="7940" width="12.28515625" customWidth="1"/>
    <col min="8190" max="8190" width="14.7109375" customWidth="1"/>
    <col min="8191" max="8196" width="12.28515625" customWidth="1"/>
    <col min="8446" max="8446" width="14.7109375" customWidth="1"/>
    <col min="8447" max="8452" width="12.28515625" customWidth="1"/>
    <col min="8702" max="8702" width="14.7109375" customWidth="1"/>
    <col min="8703" max="8708" width="12.28515625" customWidth="1"/>
    <col min="8958" max="8958" width="14.7109375" customWidth="1"/>
    <col min="8959" max="8964" width="12.28515625" customWidth="1"/>
    <col min="9214" max="9214" width="14.7109375" customWidth="1"/>
    <col min="9215" max="9220" width="12.28515625" customWidth="1"/>
    <col min="9470" max="9470" width="14.7109375" customWidth="1"/>
    <col min="9471" max="9476" width="12.28515625" customWidth="1"/>
    <col min="9726" max="9726" width="14.7109375" customWidth="1"/>
    <col min="9727" max="9732" width="12.28515625" customWidth="1"/>
    <col min="9982" max="9982" width="14.7109375" customWidth="1"/>
    <col min="9983" max="9988" width="12.28515625" customWidth="1"/>
    <col min="10238" max="10238" width="14.7109375" customWidth="1"/>
    <col min="10239" max="10244" width="12.28515625" customWidth="1"/>
    <col min="10494" max="10494" width="14.7109375" customWidth="1"/>
    <col min="10495" max="10500" width="12.28515625" customWidth="1"/>
    <col min="10750" max="10750" width="14.7109375" customWidth="1"/>
    <col min="10751" max="10756" width="12.28515625" customWidth="1"/>
    <col min="11006" max="11006" width="14.7109375" customWidth="1"/>
    <col min="11007" max="11012" width="12.28515625" customWidth="1"/>
    <col min="11262" max="11262" width="14.7109375" customWidth="1"/>
    <col min="11263" max="11268" width="12.28515625" customWidth="1"/>
    <col min="11518" max="11518" width="14.7109375" customWidth="1"/>
    <col min="11519" max="11524" width="12.28515625" customWidth="1"/>
    <col min="11774" max="11774" width="14.7109375" customWidth="1"/>
    <col min="11775" max="11780" width="12.28515625" customWidth="1"/>
    <col min="12030" max="12030" width="14.7109375" customWidth="1"/>
    <col min="12031" max="12036" width="12.28515625" customWidth="1"/>
    <col min="12286" max="12286" width="14.7109375" customWidth="1"/>
    <col min="12287" max="12292" width="12.28515625" customWidth="1"/>
    <col min="12542" max="12542" width="14.7109375" customWidth="1"/>
    <col min="12543" max="12548" width="12.28515625" customWidth="1"/>
    <col min="12798" max="12798" width="14.7109375" customWidth="1"/>
    <col min="12799" max="12804" width="12.28515625" customWidth="1"/>
    <col min="13054" max="13054" width="14.7109375" customWidth="1"/>
    <col min="13055" max="13060" width="12.28515625" customWidth="1"/>
    <col min="13310" max="13310" width="14.7109375" customWidth="1"/>
    <col min="13311" max="13316" width="12.28515625" customWidth="1"/>
    <col min="13566" max="13566" width="14.7109375" customWidth="1"/>
    <col min="13567" max="13572" width="12.28515625" customWidth="1"/>
    <col min="13822" max="13822" width="14.7109375" customWidth="1"/>
    <col min="13823" max="13828" width="12.28515625" customWidth="1"/>
    <col min="14078" max="14078" width="14.7109375" customWidth="1"/>
    <col min="14079" max="14084" width="12.28515625" customWidth="1"/>
    <col min="14334" max="14334" width="14.7109375" customWidth="1"/>
    <col min="14335" max="14340" width="12.28515625" customWidth="1"/>
    <col min="14590" max="14590" width="14.7109375" customWidth="1"/>
    <col min="14591" max="14596" width="12.28515625" customWidth="1"/>
    <col min="14846" max="14846" width="14.7109375" customWidth="1"/>
    <col min="14847" max="14852" width="12.28515625" customWidth="1"/>
    <col min="15102" max="15102" width="14.7109375" customWidth="1"/>
    <col min="15103" max="15108" width="12.28515625" customWidth="1"/>
    <col min="15358" max="15358" width="14.7109375" customWidth="1"/>
    <col min="15359" max="15364" width="12.28515625" customWidth="1"/>
    <col min="15614" max="15614" width="14.7109375" customWidth="1"/>
    <col min="15615" max="15620" width="12.28515625" customWidth="1"/>
    <col min="15870" max="15870" width="14.7109375" customWidth="1"/>
    <col min="15871" max="15876" width="12.28515625" customWidth="1"/>
    <col min="16126" max="16126" width="14.7109375" customWidth="1"/>
    <col min="16127" max="16132" width="12.28515625" customWidth="1"/>
  </cols>
  <sheetData>
    <row r="1" spans="1:8">
      <c r="A1" s="859" t="s">
        <v>0</v>
      </c>
      <c r="B1" s="859"/>
      <c r="C1" s="859"/>
      <c r="D1" s="859"/>
      <c r="E1" s="859"/>
      <c r="F1" s="859"/>
      <c r="G1" s="859"/>
      <c r="H1" s="859"/>
    </row>
    <row r="2" spans="1:8" ht="15.75" thickBot="1">
      <c r="A2" s="1" t="s">
        <v>1</v>
      </c>
    </row>
    <row r="3" spans="1:8" ht="15" customHeight="1">
      <c r="A3" s="2" t="s">
        <v>2</v>
      </c>
      <c r="B3" s="3" t="s">
        <v>336</v>
      </c>
      <c r="C3" s="3">
        <v>1990</v>
      </c>
      <c r="D3" s="3">
        <v>1995</v>
      </c>
      <c r="E3" s="3">
        <v>2000</v>
      </c>
      <c r="F3" s="3">
        <v>2005</v>
      </c>
      <c r="G3" s="111">
        <v>2010</v>
      </c>
      <c r="H3" s="112">
        <v>2015</v>
      </c>
    </row>
    <row r="4" spans="1:8">
      <c r="A4" s="5" t="s">
        <v>3</v>
      </c>
      <c r="B4" s="6">
        <v>519439</v>
      </c>
      <c r="C4" s="6">
        <v>719659</v>
      </c>
      <c r="D4" s="6">
        <v>862720</v>
      </c>
      <c r="E4" s="6">
        <v>944285</v>
      </c>
      <c r="F4" s="6">
        <v>1065416</v>
      </c>
      <c r="G4" s="91">
        <v>1184996</v>
      </c>
      <c r="H4" s="96">
        <v>1312544</v>
      </c>
    </row>
    <row r="5" spans="1:8">
      <c r="A5" s="7" t="s">
        <v>4</v>
      </c>
      <c r="B5" s="8">
        <v>1177886</v>
      </c>
      <c r="C5" s="8">
        <v>1660855</v>
      </c>
      <c r="D5" s="8">
        <v>2112140</v>
      </c>
      <c r="E5" s="8">
        <v>2487367</v>
      </c>
      <c r="F5" s="8">
        <v>2844469</v>
      </c>
      <c r="G5" s="92">
        <v>3155070</v>
      </c>
      <c r="H5" s="97">
        <v>3315766</v>
      </c>
    </row>
    <row r="6" spans="1:8">
      <c r="A6" s="5" t="s">
        <v>5</v>
      </c>
      <c r="B6" s="6">
        <v>215073</v>
      </c>
      <c r="C6" s="6">
        <v>317764</v>
      </c>
      <c r="D6" s="6">
        <v>375494</v>
      </c>
      <c r="E6" s="6">
        <v>424041</v>
      </c>
      <c r="F6" s="6">
        <v>512170</v>
      </c>
      <c r="G6" s="91">
        <v>637026</v>
      </c>
      <c r="H6" s="96">
        <v>712029</v>
      </c>
    </row>
    <row r="7" spans="1:8">
      <c r="A7" s="7" t="s">
        <v>6</v>
      </c>
      <c r="B7" s="8">
        <v>420647</v>
      </c>
      <c r="C7" s="8">
        <v>535185</v>
      </c>
      <c r="D7" s="8">
        <v>642516</v>
      </c>
      <c r="E7" s="8">
        <v>690689</v>
      </c>
      <c r="F7" s="8">
        <v>754730</v>
      </c>
      <c r="G7" s="92">
        <v>822441</v>
      </c>
      <c r="H7" s="97">
        <v>899931</v>
      </c>
    </row>
    <row r="8" spans="1:8">
      <c r="A8" s="5" t="s">
        <v>7</v>
      </c>
      <c r="B8" s="6">
        <v>1557265</v>
      </c>
      <c r="C8" s="6">
        <v>1972340</v>
      </c>
      <c r="D8" s="6">
        <v>2173775</v>
      </c>
      <c r="E8" s="6">
        <v>2298070</v>
      </c>
      <c r="F8" s="6">
        <v>2495200</v>
      </c>
      <c r="G8" s="91">
        <v>2748391</v>
      </c>
      <c r="H8" s="96">
        <v>2954915</v>
      </c>
    </row>
    <row r="9" spans="1:8">
      <c r="A9" s="7" t="s">
        <v>8</v>
      </c>
      <c r="B9" s="8">
        <v>346293</v>
      </c>
      <c r="C9" s="8">
        <v>428510</v>
      </c>
      <c r="D9" s="8">
        <v>488028</v>
      </c>
      <c r="E9" s="8">
        <v>542627</v>
      </c>
      <c r="F9" s="8">
        <v>567996</v>
      </c>
      <c r="G9" s="92">
        <v>650555</v>
      </c>
      <c r="H9" s="97">
        <v>711235</v>
      </c>
    </row>
    <row r="10" spans="1:8">
      <c r="A10" s="5" t="s">
        <v>9</v>
      </c>
      <c r="B10" s="6">
        <v>2084717</v>
      </c>
      <c r="C10" s="6">
        <v>3210496</v>
      </c>
      <c r="D10" s="6">
        <v>3584786</v>
      </c>
      <c r="E10" s="6">
        <v>3920892</v>
      </c>
      <c r="F10" s="6">
        <v>4293459</v>
      </c>
      <c r="G10" s="91">
        <v>4796580</v>
      </c>
      <c r="H10" s="96">
        <v>5217908</v>
      </c>
    </row>
    <row r="11" spans="1:8">
      <c r="A11" s="7" t="s">
        <v>10</v>
      </c>
      <c r="B11" s="8">
        <v>2005477</v>
      </c>
      <c r="C11" s="8">
        <v>2441873</v>
      </c>
      <c r="D11" s="8">
        <v>2793537</v>
      </c>
      <c r="E11" s="8">
        <v>3052907</v>
      </c>
      <c r="F11" s="8">
        <v>3241444</v>
      </c>
      <c r="G11" s="92">
        <v>3406465</v>
      </c>
      <c r="H11" s="97">
        <v>3556574</v>
      </c>
    </row>
    <row r="12" spans="1:8">
      <c r="A12" s="697" t="s">
        <v>523</v>
      </c>
      <c r="B12" s="6">
        <v>8831079</v>
      </c>
      <c r="C12" s="6">
        <v>8235744</v>
      </c>
      <c r="D12" s="6">
        <v>8489007</v>
      </c>
      <c r="E12" s="6">
        <v>8605239</v>
      </c>
      <c r="F12" s="6">
        <v>8720916</v>
      </c>
      <c r="G12" s="91">
        <v>8851080</v>
      </c>
      <c r="H12" s="96">
        <v>8918653</v>
      </c>
    </row>
    <row r="13" spans="1:8">
      <c r="A13" s="7" t="s">
        <v>12</v>
      </c>
      <c r="B13" s="8">
        <v>1182320</v>
      </c>
      <c r="C13" s="8">
        <v>1349378</v>
      </c>
      <c r="D13" s="8">
        <v>1431748</v>
      </c>
      <c r="E13" s="8">
        <v>1448661</v>
      </c>
      <c r="F13" s="8">
        <v>1509117</v>
      </c>
      <c r="G13" s="92">
        <v>1632934</v>
      </c>
      <c r="H13" s="97">
        <v>1754754</v>
      </c>
    </row>
    <row r="14" spans="1:8">
      <c r="A14" s="5" t="s">
        <v>13</v>
      </c>
      <c r="B14" s="6">
        <v>3006110</v>
      </c>
      <c r="C14" s="6">
        <v>3982593</v>
      </c>
      <c r="D14" s="6">
        <v>4406568</v>
      </c>
      <c r="E14" s="6">
        <v>4663032</v>
      </c>
      <c r="F14" s="6">
        <v>4893812</v>
      </c>
      <c r="G14" s="91">
        <v>5486372</v>
      </c>
      <c r="H14" s="96">
        <v>5853677</v>
      </c>
    </row>
    <row r="15" spans="1:8">
      <c r="A15" s="7" t="s">
        <v>14</v>
      </c>
      <c r="B15" s="8">
        <v>2109513</v>
      </c>
      <c r="C15" s="8">
        <v>2620637</v>
      </c>
      <c r="D15" s="8">
        <v>2916567</v>
      </c>
      <c r="E15" s="8">
        <v>3079649</v>
      </c>
      <c r="F15" s="8">
        <v>3115202</v>
      </c>
      <c r="G15" s="92">
        <v>3388768</v>
      </c>
      <c r="H15" s="97">
        <v>3533251</v>
      </c>
    </row>
    <row r="16" spans="1:8">
      <c r="A16" s="5" t="s">
        <v>15</v>
      </c>
      <c r="B16" s="6">
        <v>1547493</v>
      </c>
      <c r="C16" s="6">
        <v>1888366</v>
      </c>
      <c r="D16" s="6">
        <v>2112473</v>
      </c>
      <c r="E16" s="6">
        <v>2235591</v>
      </c>
      <c r="F16" s="6">
        <v>2345514</v>
      </c>
      <c r="G16" s="91">
        <v>2665018</v>
      </c>
      <c r="H16" s="96">
        <v>2858359</v>
      </c>
    </row>
    <row r="17" spans="1:11">
      <c r="A17" s="7" t="s">
        <v>16</v>
      </c>
      <c r="B17" s="8">
        <v>4371998</v>
      </c>
      <c r="C17" s="8">
        <v>5302689</v>
      </c>
      <c r="D17" s="8">
        <v>5991176</v>
      </c>
      <c r="E17" s="8">
        <v>6322002</v>
      </c>
      <c r="F17" s="8">
        <v>6752113</v>
      </c>
      <c r="G17" s="92">
        <v>7350682</v>
      </c>
      <c r="H17" s="97">
        <v>7844830</v>
      </c>
    </row>
    <row r="18" spans="1:11">
      <c r="A18" s="5" t="s">
        <v>17</v>
      </c>
      <c r="B18" s="6">
        <v>7564335</v>
      </c>
      <c r="C18" s="6">
        <v>9815795</v>
      </c>
      <c r="D18" s="6">
        <v>11707964</v>
      </c>
      <c r="E18" s="6">
        <v>13096686</v>
      </c>
      <c r="F18" s="6">
        <v>14007495</v>
      </c>
      <c r="G18" s="91">
        <v>15175862</v>
      </c>
      <c r="H18" s="96">
        <v>16187608</v>
      </c>
    </row>
    <row r="19" spans="1:11">
      <c r="A19" s="7" t="s">
        <v>18</v>
      </c>
      <c r="B19" s="8">
        <v>2868824</v>
      </c>
      <c r="C19" s="8">
        <v>3548199</v>
      </c>
      <c r="D19" s="8">
        <v>3870604</v>
      </c>
      <c r="E19" s="8">
        <v>3985667</v>
      </c>
      <c r="F19" s="8">
        <v>3966073</v>
      </c>
      <c r="G19" s="92">
        <v>4351037</v>
      </c>
      <c r="H19" s="97">
        <v>4584471</v>
      </c>
    </row>
    <row r="20" spans="1:11">
      <c r="A20" s="5" t="s">
        <v>19</v>
      </c>
      <c r="B20" s="6">
        <v>947089</v>
      </c>
      <c r="C20" s="6">
        <v>1195059</v>
      </c>
      <c r="D20" s="6">
        <v>1442662</v>
      </c>
      <c r="E20" s="6">
        <v>1555296</v>
      </c>
      <c r="F20" s="6">
        <v>1612899</v>
      </c>
      <c r="G20" s="91">
        <v>1777227</v>
      </c>
      <c r="H20" s="96">
        <v>1903811</v>
      </c>
    </row>
    <row r="21" spans="1:11">
      <c r="A21" s="7" t="s">
        <v>20</v>
      </c>
      <c r="B21" s="8">
        <v>726120</v>
      </c>
      <c r="C21" s="8">
        <v>824643</v>
      </c>
      <c r="D21" s="8">
        <v>896702</v>
      </c>
      <c r="E21" s="8">
        <v>920185</v>
      </c>
      <c r="F21" s="8">
        <v>949684</v>
      </c>
      <c r="G21" s="92">
        <v>1084979</v>
      </c>
      <c r="H21" s="97">
        <v>1181050</v>
      </c>
    </row>
    <row r="22" spans="1:11">
      <c r="A22" s="5" t="s">
        <v>21</v>
      </c>
      <c r="B22" s="6">
        <v>2513034</v>
      </c>
      <c r="C22" s="6">
        <v>3098736</v>
      </c>
      <c r="D22" s="6">
        <v>3550114</v>
      </c>
      <c r="E22" s="6">
        <v>3834141</v>
      </c>
      <c r="F22" s="6">
        <v>4199292</v>
      </c>
      <c r="G22" s="91">
        <v>4653458</v>
      </c>
      <c r="H22" s="96">
        <v>5119504</v>
      </c>
    </row>
    <row r="23" spans="1:11">
      <c r="A23" s="7" t="s">
        <v>22</v>
      </c>
      <c r="B23" s="8">
        <v>2369076</v>
      </c>
      <c r="C23" s="8">
        <v>3019560</v>
      </c>
      <c r="D23" s="8">
        <v>3228895</v>
      </c>
      <c r="E23" s="8">
        <v>3438765</v>
      </c>
      <c r="F23" s="8">
        <v>3506821</v>
      </c>
      <c r="G23" s="92">
        <v>3801962</v>
      </c>
      <c r="H23" s="97">
        <v>3967889</v>
      </c>
    </row>
    <row r="24" spans="1:11">
      <c r="A24" s="5" t="s">
        <v>23</v>
      </c>
      <c r="B24" s="6">
        <v>3347695</v>
      </c>
      <c r="C24" s="6">
        <v>4126101</v>
      </c>
      <c r="D24" s="6">
        <v>4624365</v>
      </c>
      <c r="E24" s="6">
        <v>5076686</v>
      </c>
      <c r="F24" s="6">
        <v>5383133</v>
      </c>
      <c r="G24" s="91">
        <v>5779829</v>
      </c>
      <c r="H24" s="96">
        <v>6168883</v>
      </c>
    </row>
    <row r="25" spans="1:11">
      <c r="A25" s="7" t="s">
        <v>24</v>
      </c>
      <c r="B25" s="8">
        <v>739605</v>
      </c>
      <c r="C25" s="8">
        <v>1051235</v>
      </c>
      <c r="D25" s="8">
        <v>1250476</v>
      </c>
      <c r="E25" s="8">
        <v>1404306</v>
      </c>
      <c r="F25" s="8">
        <v>1598139</v>
      </c>
      <c r="G25" s="92">
        <v>1827937</v>
      </c>
      <c r="H25" s="97">
        <v>2038372</v>
      </c>
    </row>
    <row r="26" spans="1:11">
      <c r="A26" s="5" t="s">
        <v>25</v>
      </c>
      <c r="B26" s="6">
        <v>225985</v>
      </c>
      <c r="C26" s="6">
        <v>493277</v>
      </c>
      <c r="D26" s="6">
        <v>703536</v>
      </c>
      <c r="E26" s="6">
        <v>874963</v>
      </c>
      <c r="F26" s="6">
        <v>1135309</v>
      </c>
      <c r="G26" s="91">
        <v>1325578</v>
      </c>
      <c r="H26" s="96">
        <v>1501562</v>
      </c>
      <c r="K26" s="526"/>
    </row>
    <row r="27" spans="1:11">
      <c r="A27" s="7" t="s">
        <v>26</v>
      </c>
      <c r="B27" s="8">
        <v>1673893</v>
      </c>
      <c r="C27" s="8">
        <v>2003187</v>
      </c>
      <c r="D27" s="8">
        <v>2200763</v>
      </c>
      <c r="E27" s="8">
        <v>2299360</v>
      </c>
      <c r="F27" s="8">
        <v>2410414</v>
      </c>
      <c r="G27" s="92">
        <v>2585518</v>
      </c>
      <c r="H27" s="97">
        <v>2717820</v>
      </c>
    </row>
    <row r="28" spans="1:11">
      <c r="A28" s="5" t="s">
        <v>27</v>
      </c>
      <c r="B28" s="6">
        <v>1849889</v>
      </c>
      <c r="C28" s="6">
        <v>2204054</v>
      </c>
      <c r="D28" s="6">
        <v>2425675</v>
      </c>
      <c r="E28" s="6">
        <v>2536844</v>
      </c>
      <c r="F28" s="6">
        <v>2608442</v>
      </c>
      <c r="G28" s="91">
        <v>2767761</v>
      </c>
      <c r="H28" s="96">
        <v>2966321</v>
      </c>
    </row>
    <row r="29" spans="1:11">
      <c r="A29" s="7" t="s">
        <v>28</v>
      </c>
      <c r="B29" s="8">
        <v>1513711</v>
      </c>
      <c r="C29" s="8">
        <v>1823606</v>
      </c>
      <c r="D29" s="8">
        <v>2085536</v>
      </c>
      <c r="E29" s="8">
        <v>2216969</v>
      </c>
      <c r="F29" s="8">
        <v>2394861</v>
      </c>
      <c r="G29" s="92">
        <v>2662480</v>
      </c>
      <c r="H29" s="97">
        <v>2850330</v>
      </c>
    </row>
    <row r="30" spans="1:11">
      <c r="A30" s="5" t="s">
        <v>29</v>
      </c>
      <c r="B30" s="6">
        <v>1062961</v>
      </c>
      <c r="C30" s="6">
        <v>1501744</v>
      </c>
      <c r="D30" s="6">
        <v>1748769</v>
      </c>
      <c r="E30" s="6">
        <v>1891829</v>
      </c>
      <c r="F30" s="6">
        <v>1989969</v>
      </c>
      <c r="G30" s="91">
        <v>2238603</v>
      </c>
      <c r="H30" s="96">
        <v>2395272</v>
      </c>
    </row>
    <row r="31" spans="1:11">
      <c r="A31" s="7" t="s">
        <v>30</v>
      </c>
      <c r="B31" s="8">
        <v>1924484</v>
      </c>
      <c r="C31" s="8">
        <v>2249581</v>
      </c>
      <c r="D31" s="8">
        <v>2527328</v>
      </c>
      <c r="E31" s="8">
        <v>2753222</v>
      </c>
      <c r="F31" s="8">
        <v>3024238</v>
      </c>
      <c r="G31" s="92">
        <v>3268554</v>
      </c>
      <c r="H31" s="97">
        <v>3441698</v>
      </c>
      <c r="K31" s="614"/>
    </row>
    <row r="32" spans="1:11">
      <c r="A32" s="5" t="s">
        <v>31</v>
      </c>
      <c r="B32" s="6">
        <v>556597</v>
      </c>
      <c r="C32" s="6">
        <v>761277</v>
      </c>
      <c r="D32" s="6">
        <v>883924</v>
      </c>
      <c r="E32" s="6">
        <v>962646</v>
      </c>
      <c r="F32" s="6">
        <v>1068207</v>
      </c>
      <c r="G32" s="91">
        <v>1169936</v>
      </c>
      <c r="H32" s="96">
        <v>1272847</v>
      </c>
    </row>
    <row r="33" spans="1:13">
      <c r="A33" s="7" t="s">
        <v>32</v>
      </c>
      <c r="B33" s="8">
        <v>5387680</v>
      </c>
      <c r="C33" s="8">
        <v>6228239</v>
      </c>
      <c r="D33" s="8">
        <v>6737324</v>
      </c>
      <c r="E33" s="8">
        <v>6908975</v>
      </c>
      <c r="F33" s="8">
        <v>7110214</v>
      </c>
      <c r="G33" s="92">
        <v>7643194</v>
      </c>
      <c r="H33" s="97">
        <v>8112505</v>
      </c>
    </row>
    <row r="34" spans="1:13">
      <c r="A34" s="5" t="s">
        <v>33</v>
      </c>
      <c r="B34" s="6">
        <v>1063733</v>
      </c>
      <c r="C34" s="6">
        <v>1362940</v>
      </c>
      <c r="D34" s="6">
        <v>1556622</v>
      </c>
      <c r="E34" s="6">
        <v>1658210</v>
      </c>
      <c r="F34" s="6">
        <v>1818948</v>
      </c>
      <c r="G34" s="91">
        <v>1955577</v>
      </c>
      <c r="H34" s="96">
        <v>2097175</v>
      </c>
    </row>
    <row r="35" spans="1:13">
      <c r="A35" s="7" t="s">
        <v>34</v>
      </c>
      <c r="B35" s="8">
        <v>1136830</v>
      </c>
      <c r="C35" s="8">
        <v>1276323</v>
      </c>
      <c r="D35" s="8">
        <v>1336496</v>
      </c>
      <c r="E35" s="8">
        <v>1353610</v>
      </c>
      <c r="F35" s="8">
        <v>1367692</v>
      </c>
      <c r="G35" s="92">
        <v>1490668</v>
      </c>
      <c r="H35" s="97">
        <v>1579209</v>
      </c>
    </row>
    <row r="36" spans="1:13" ht="15.75" thickBot="1">
      <c r="A36" s="9" t="s">
        <v>35</v>
      </c>
      <c r="B36" s="10">
        <v>66846851</v>
      </c>
      <c r="C36" s="10">
        <v>81249645</v>
      </c>
      <c r="D36" s="10">
        <v>91158290</v>
      </c>
      <c r="E36" s="10">
        <v>97483412</v>
      </c>
      <c r="F36" s="10">
        <v>103263388</v>
      </c>
      <c r="G36" s="98">
        <v>112336538</v>
      </c>
      <c r="H36" s="99">
        <v>119530753</v>
      </c>
    </row>
    <row r="37" spans="1:13" s="317" customFormat="1" ht="18.75" customHeight="1">
      <c r="A37" s="860" t="s">
        <v>560</v>
      </c>
      <c r="B37" s="860"/>
      <c r="C37" s="860"/>
      <c r="D37" s="860"/>
      <c r="E37" s="860"/>
      <c r="F37" s="860"/>
      <c r="G37" s="860"/>
      <c r="H37" s="860"/>
    </row>
    <row r="38" spans="1:13">
      <c r="A38" s="11" t="s">
        <v>36</v>
      </c>
      <c r="B38" s="12"/>
      <c r="C38" s="12"/>
      <c r="D38" s="12"/>
      <c r="E38" s="12"/>
      <c r="F38" s="12"/>
      <c r="G38" s="12"/>
    </row>
    <row r="39" spans="1:13" ht="46.5" customHeight="1">
      <c r="A39" s="857" t="s">
        <v>785</v>
      </c>
      <c r="B39" s="857"/>
      <c r="C39" s="857"/>
      <c r="D39" s="857"/>
      <c r="E39" s="857"/>
      <c r="F39" s="857"/>
      <c r="G39" s="857"/>
      <c r="H39" s="857"/>
      <c r="M39" s="526"/>
    </row>
    <row r="40" spans="1:13">
      <c r="A40" s="11" t="s">
        <v>66</v>
      </c>
    </row>
    <row r="41" spans="1:13" ht="41.25" customHeight="1">
      <c r="A41" s="858" t="s">
        <v>691</v>
      </c>
      <c r="B41" s="858"/>
      <c r="C41" s="858"/>
      <c r="D41" s="858"/>
      <c r="E41" s="858"/>
      <c r="F41" s="858"/>
      <c r="G41" s="858"/>
      <c r="H41" s="858"/>
    </row>
  </sheetData>
  <mergeCells count="4">
    <mergeCell ref="A39:H39"/>
    <mergeCell ref="A41:H41"/>
    <mergeCell ref="A1:H1"/>
    <mergeCell ref="A37:H37"/>
  </mergeCells>
  <pageMargins left="0.7" right="0.7" top="0.75" bottom="0.75" header="0.3" footer="0.3"/>
  <pageSetup orientation="portrait" r:id="rId1"/>
  <webPublishItems count="1">
    <webPublishItem id="5164" divId="Copia de Amb en núm _ formato de libro - Act 05-09-2017 _vf_g_5164" sourceType="range" sourceRef="A1:H41" destinationFile="C:\Users\lizzeth.romero\Documents\Numeralia_2017\C1.htm"/>
  </webPublishItem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41"/>
  <sheetViews>
    <sheetView zoomScaleNormal="100" workbookViewId="0">
      <pane ySplit="4" topLeftCell="A5" activePane="bottomLeft" state="frozen"/>
      <selection pane="bottomLeft" sqref="A1:Q1"/>
    </sheetView>
  </sheetViews>
  <sheetFormatPr baseColWidth="10" defaultRowHeight="15"/>
  <cols>
    <col min="1" max="1" width="15.85546875" style="145" customWidth="1"/>
    <col min="2" max="2" width="7.140625" style="145" customWidth="1"/>
    <col min="3" max="5" width="5.7109375" style="145" customWidth="1"/>
    <col min="6" max="6" width="6.7109375" style="145" customWidth="1"/>
    <col min="7" max="9" width="5.7109375" style="145" customWidth="1"/>
    <col min="10" max="10" width="7.140625" style="145" customWidth="1"/>
    <col min="11" max="13" width="5.7109375" style="145" customWidth="1"/>
    <col min="14" max="14" width="6.85546875" style="145" customWidth="1"/>
    <col min="15" max="17" width="5.7109375" style="145" customWidth="1"/>
    <col min="18" max="190" width="11.42578125" style="145"/>
    <col min="191" max="191" width="12.7109375" style="145" customWidth="1"/>
    <col min="192" max="251" width="8.7109375" style="145" customWidth="1"/>
    <col min="252" max="252" width="7.28515625" style="145" customWidth="1"/>
    <col min="253" max="446" width="11.42578125" style="145"/>
    <col min="447" max="447" width="12.7109375" style="145" customWidth="1"/>
    <col min="448" max="507" width="8.7109375" style="145" customWidth="1"/>
    <col min="508" max="508" width="7.28515625" style="145" customWidth="1"/>
    <col min="509" max="702" width="11.42578125" style="145"/>
    <col min="703" max="703" width="12.7109375" style="145" customWidth="1"/>
    <col min="704" max="763" width="8.7109375" style="145" customWidth="1"/>
    <col min="764" max="764" width="7.28515625" style="145" customWidth="1"/>
    <col min="765" max="958" width="11.42578125" style="145"/>
    <col min="959" max="959" width="12.7109375" style="145" customWidth="1"/>
    <col min="960" max="1019" width="8.7109375" style="145" customWidth="1"/>
    <col min="1020" max="1020" width="7.28515625" style="145" customWidth="1"/>
    <col min="1021" max="1214" width="11.42578125" style="145"/>
    <col min="1215" max="1215" width="12.7109375" style="145" customWidth="1"/>
    <col min="1216" max="1275" width="8.7109375" style="145" customWidth="1"/>
    <col min="1276" max="1276" width="7.28515625" style="145" customWidth="1"/>
    <col min="1277" max="1470" width="11.42578125" style="145"/>
    <col min="1471" max="1471" width="12.7109375" style="145" customWidth="1"/>
    <col min="1472" max="1531" width="8.7109375" style="145" customWidth="1"/>
    <col min="1532" max="1532" width="7.28515625" style="145" customWidth="1"/>
    <col min="1533" max="1726" width="11.42578125" style="145"/>
    <col min="1727" max="1727" width="12.7109375" style="145" customWidth="1"/>
    <col min="1728" max="1787" width="8.7109375" style="145" customWidth="1"/>
    <col min="1788" max="1788" width="7.28515625" style="145" customWidth="1"/>
    <col min="1789" max="1982" width="11.42578125" style="145"/>
    <col min="1983" max="1983" width="12.7109375" style="145" customWidth="1"/>
    <col min="1984" max="2043" width="8.7109375" style="145" customWidth="1"/>
    <col min="2044" max="2044" width="7.28515625" style="145" customWidth="1"/>
    <col min="2045" max="2238" width="11.42578125" style="145"/>
    <col min="2239" max="2239" width="12.7109375" style="145" customWidth="1"/>
    <col min="2240" max="2299" width="8.7109375" style="145" customWidth="1"/>
    <col min="2300" max="2300" width="7.28515625" style="145" customWidth="1"/>
    <col min="2301" max="2494" width="11.42578125" style="145"/>
    <col min="2495" max="2495" width="12.7109375" style="145" customWidth="1"/>
    <col min="2496" max="2555" width="8.7109375" style="145" customWidth="1"/>
    <col min="2556" max="2556" width="7.28515625" style="145" customWidth="1"/>
    <col min="2557" max="2750" width="11.42578125" style="145"/>
    <col min="2751" max="2751" width="12.7109375" style="145" customWidth="1"/>
    <col min="2752" max="2811" width="8.7109375" style="145" customWidth="1"/>
    <col min="2812" max="2812" width="7.28515625" style="145" customWidth="1"/>
    <col min="2813" max="3006" width="11.42578125" style="145"/>
    <col min="3007" max="3007" width="12.7109375" style="145" customWidth="1"/>
    <col min="3008" max="3067" width="8.7109375" style="145" customWidth="1"/>
    <col min="3068" max="3068" width="7.28515625" style="145" customWidth="1"/>
    <col min="3069" max="3262" width="11.42578125" style="145"/>
    <col min="3263" max="3263" width="12.7109375" style="145" customWidth="1"/>
    <col min="3264" max="3323" width="8.7109375" style="145" customWidth="1"/>
    <col min="3324" max="3324" width="7.28515625" style="145" customWidth="1"/>
    <col min="3325" max="3518" width="11.42578125" style="145"/>
    <col min="3519" max="3519" width="12.7109375" style="145" customWidth="1"/>
    <col min="3520" max="3579" width="8.7109375" style="145" customWidth="1"/>
    <col min="3580" max="3580" width="7.28515625" style="145" customWidth="1"/>
    <col min="3581" max="3774" width="11.42578125" style="145"/>
    <col min="3775" max="3775" width="12.7109375" style="145" customWidth="1"/>
    <col min="3776" max="3835" width="8.7109375" style="145" customWidth="1"/>
    <col min="3836" max="3836" width="7.28515625" style="145" customWidth="1"/>
    <col min="3837" max="4030" width="11.42578125" style="145"/>
    <col min="4031" max="4031" width="12.7109375" style="145" customWidth="1"/>
    <col min="4032" max="4091" width="8.7109375" style="145" customWidth="1"/>
    <col min="4092" max="4092" width="7.28515625" style="145" customWidth="1"/>
    <col min="4093" max="4286" width="11.42578125" style="145"/>
    <col min="4287" max="4287" width="12.7109375" style="145" customWidth="1"/>
    <col min="4288" max="4347" width="8.7109375" style="145" customWidth="1"/>
    <col min="4348" max="4348" width="7.28515625" style="145" customWidth="1"/>
    <col min="4349" max="4542" width="11.42578125" style="145"/>
    <col min="4543" max="4543" width="12.7109375" style="145" customWidth="1"/>
    <col min="4544" max="4603" width="8.7109375" style="145" customWidth="1"/>
    <col min="4604" max="4604" width="7.28515625" style="145" customWidth="1"/>
    <col min="4605" max="4798" width="11.42578125" style="145"/>
    <col min="4799" max="4799" width="12.7109375" style="145" customWidth="1"/>
    <col min="4800" max="4859" width="8.7109375" style="145" customWidth="1"/>
    <col min="4860" max="4860" width="7.28515625" style="145" customWidth="1"/>
    <col min="4861" max="5054" width="11.42578125" style="145"/>
    <col min="5055" max="5055" width="12.7109375" style="145" customWidth="1"/>
    <col min="5056" max="5115" width="8.7109375" style="145" customWidth="1"/>
    <col min="5116" max="5116" width="7.28515625" style="145" customWidth="1"/>
    <col min="5117" max="5310" width="11.42578125" style="145"/>
    <col min="5311" max="5311" width="12.7109375" style="145" customWidth="1"/>
    <col min="5312" max="5371" width="8.7109375" style="145" customWidth="1"/>
    <col min="5372" max="5372" width="7.28515625" style="145" customWidth="1"/>
    <col min="5373" max="5566" width="11.42578125" style="145"/>
    <col min="5567" max="5567" width="12.7109375" style="145" customWidth="1"/>
    <col min="5568" max="5627" width="8.7109375" style="145" customWidth="1"/>
    <col min="5628" max="5628" width="7.28515625" style="145" customWidth="1"/>
    <col min="5629" max="5822" width="11.42578125" style="145"/>
    <col min="5823" max="5823" width="12.7109375" style="145" customWidth="1"/>
    <col min="5824" max="5883" width="8.7109375" style="145" customWidth="1"/>
    <col min="5884" max="5884" width="7.28515625" style="145" customWidth="1"/>
    <col min="5885" max="6078" width="11.42578125" style="145"/>
    <col min="6079" max="6079" width="12.7109375" style="145" customWidth="1"/>
    <col min="6080" max="6139" width="8.7109375" style="145" customWidth="1"/>
    <col min="6140" max="6140" width="7.28515625" style="145" customWidth="1"/>
    <col min="6141" max="6334" width="11.42578125" style="145"/>
    <col min="6335" max="6335" width="12.7109375" style="145" customWidth="1"/>
    <col min="6336" max="6395" width="8.7109375" style="145" customWidth="1"/>
    <col min="6396" max="6396" width="7.28515625" style="145" customWidth="1"/>
    <col min="6397" max="6590" width="11.42578125" style="145"/>
    <col min="6591" max="6591" width="12.7109375" style="145" customWidth="1"/>
    <col min="6592" max="6651" width="8.7109375" style="145" customWidth="1"/>
    <col min="6652" max="6652" width="7.28515625" style="145" customWidth="1"/>
    <col min="6653" max="6846" width="11.42578125" style="145"/>
    <col min="6847" max="6847" width="12.7109375" style="145" customWidth="1"/>
    <col min="6848" max="6907" width="8.7109375" style="145" customWidth="1"/>
    <col min="6908" max="6908" width="7.28515625" style="145" customWidth="1"/>
    <col min="6909" max="7102" width="11.42578125" style="145"/>
    <col min="7103" max="7103" width="12.7109375" style="145" customWidth="1"/>
    <col min="7104" max="7163" width="8.7109375" style="145" customWidth="1"/>
    <col min="7164" max="7164" width="7.28515625" style="145" customWidth="1"/>
    <col min="7165" max="7358" width="11.42578125" style="145"/>
    <col min="7359" max="7359" width="12.7109375" style="145" customWidth="1"/>
    <col min="7360" max="7419" width="8.7109375" style="145" customWidth="1"/>
    <col min="7420" max="7420" width="7.28515625" style="145" customWidth="1"/>
    <col min="7421" max="7614" width="11.42578125" style="145"/>
    <col min="7615" max="7615" width="12.7109375" style="145" customWidth="1"/>
    <col min="7616" max="7675" width="8.7109375" style="145" customWidth="1"/>
    <col min="7676" max="7676" width="7.28515625" style="145" customWidth="1"/>
    <col min="7677" max="7870" width="11.42578125" style="145"/>
    <col min="7871" max="7871" width="12.7109375" style="145" customWidth="1"/>
    <col min="7872" max="7931" width="8.7109375" style="145" customWidth="1"/>
    <col min="7932" max="7932" width="7.28515625" style="145" customWidth="1"/>
    <col min="7933" max="8126" width="11.42578125" style="145"/>
    <col min="8127" max="8127" width="12.7109375" style="145" customWidth="1"/>
    <col min="8128" max="8187" width="8.7109375" style="145" customWidth="1"/>
    <col min="8188" max="8188" width="7.28515625" style="145" customWidth="1"/>
    <col min="8189" max="8382" width="11.42578125" style="145"/>
    <col min="8383" max="8383" width="12.7109375" style="145" customWidth="1"/>
    <col min="8384" max="8443" width="8.7109375" style="145" customWidth="1"/>
    <col min="8444" max="8444" width="7.28515625" style="145" customWidth="1"/>
    <col min="8445" max="8638" width="11.42578125" style="145"/>
    <col min="8639" max="8639" width="12.7109375" style="145" customWidth="1"/>
    <col min="8640" max="8699" width="8.7109375" style="145" customWidth="1"/>
    <col min="8700" max="8700" width="7.28515625" style="145" customWidth="1"/>
    <col min="8701" max="8894" width="11.42578125" style="145"/>
    <col min="8895" max="8895" width="12.7109375" style="145" customWidth="1"/>
    <col min="8896" max="8955" width="8.7109375" style="145" customWidth="1"/>
    <col min="8956" max="8956" width="7.28515625" style="145" customWidth="1"/>
    <col min="8957" max="9150" width="11.42578125" style="145"/>
    <col min="9151" max="9151" width="12.7109375" style="145" customWidth="1"/>
    <col min="9152" max="9211" width="8.7109375" style="145" customWidth="1"/>
    <col min="9212" max="9212" width="7.28515625" style="145" customWidth="1"/>
    <col min="9213" max="9406" width="11.42578125" style="145"/>
    <col min="9407" max="9407" width="12.7109375" style="145" customWidth="1"/>
    <col min="9408" max="9467" width="8.7109375" style="145" customWidth="1"/>
    <col min="9468" max="9468" width="7.28515625" style="145" customWidth="1"/>
    <col min="9469" max="9662" width="11.42578125" style="145"/>
    <col min="9663" max="9663" width="12.7109375" style="145" customWidth="1"/>
    <col min="9664" max="9723" width="8.7109375" style="145" customWidth="1"/>
    <col min="9724" max="9724" width="7.28515625" style="145" customWidth="1"/>
    <col min="9725" max="9918" width="11.42578125" style="145"/>
    <col min="9919" max="9919" width="12.7109375" style="145" customWidth="1"/>
    <col min="9920" max="9979" width="8.7109375" style="145" customWidth="1"/>
    <col min="9980" max="9980" width="7.28515625" style="145" customWidth="1"/>
    <col min="9981" max="10174" width="11.42578125" style="145"/>
    <col min="10175" max="10175" width="12.7109375" style="145" customWidth="1"/>
    <col min="10176" max="10235" width="8.7109375" style="145" customWidth="1"/>
    <col min="10236" max="10236" width="7.28515625" style="145" customWidth="1"/>
    <col min="10237" max="10430" width="11.42578125" style="145"/>
    <col min="10431" max="10431" width="12.7109375" style="145" customWidth="1"/>
    <col min="10432" max="10491" width="8.7109375" style="145" customWidth="1"/>
    <col min="10492" max="10492" width="7.28515625" style="145" customWidth="1"/>
    <col min="10493" max="10686" width="11.42578125" style="145"/>
    <col min="10687" max="10687" width="12.7109375" style="145" customWidth="1"/>
    <col min="10688" max="10747" width="8.7109375" style="145" customWidth="1"/>
    <col min="10748" max="10748" width="7.28515625" style="145" customWidth="1"/>
    <col min="10749" max="10942" width="11.42578125" style="145"/>
    <col min="10943" max="10943" width="12.7109375" style="145" customWidth="1"/>
    <col min="10944" max="11003" width="8.7109375" style="145" customWidth="1"/>
    <col min="11004" max="11004" width="7.28515625" style="145" customWidth="1"/>
    <col min="11005" max="11198" width="11.42578125" style="145"/>
    <col min="11199" max="11199" width="12.7109375" style="145" customWidth="1"/>
    <col min="11200" max="11259" width="8.7109375" style="145" customWidth="1"/>
    <col min="11260" max="11260" width="7.28515625" style="145" customWidth="1"/>
    <col min="11261" max="11454" width="11.42578125" style="145"/>
    <col min="11455" max="11455" width="12.7109375" style="145" customWidth="1"/>
    <col min="11456" max="11515" width="8.7109375" style="145" customWidth="1"/>
    <col min="11516" max="11516" width="7.28515625" style="145" customWidth="1"/>
    <col min="11517" max="11710" width="11.42578125" style="145"/>
    <col min="11711" max="11711" width="12.7109375" style="145" customWidth="1"/>
    <col min="11712" max="11771" width="8.7109375" style="145" customWidth="1"/>
    <col min="11772" max="11772" width="7.28515625" style="145" customWidth="1"/>
    <col min="11773" max="11966" width="11.42578125" style="145"/>
    <col min="11967" max="11967" width="12.7109375" style="145" customWidth="1"/>
    <col min="11968" max="12027" width="8.7109375" style="145" customWidth="1"/>
    <col min="12028" max="12028" width="7.28515625" style="145" customWidth="1"/>
    <col min="12029" max="12222" width="11.42578125" style="145"/>
    <col min="12223" max="12223" width="12.7109375" style="145" customWidth="1"/>
    <col min="12224" max="12283" width="8.7109375" style="145" customWidth="1"/>
    <col min="12284" max="12284" width="7.28515625" style="145" customWidth="1"/>
    <col min="12285" max="12478" width="11.42578125" style="145"/>
    <col min="12479" max="12479" width="12.7109375" style="145" customWidth="1"/>
    <col min="12480" max="12539" width="8.7109375" style="145" customWidth="1"/>
    <col min="12540" max="12540" width="7.28515625" style="145" customWidth="1"/>
    <col min="12541" max="12734" width="11.42578125" style="145"/>
    <col min="12735" max="12735" width="12.7109375" style="145" customWidth="1"/>
    <col min="12736" max="12795" width="8.7109375" style="145" customWidth="1"/>
    <col min="12796" max="12796" width="7.28515625" style="145" customWidth="1"/>
    <col min="12797" max="12990" width="11.42578125" style="145"/>
    <col min="12991" max="12991" width="12.7109375" style="145" customWidth="1"/>
    <col min="12992" max="13051" width="8.7109375" style="145" customWidth="1"/>
    <col min="13052" max="13052" width="7.28515625" style="145" customWidth="1"/>
    <col min="13053" max="13246" width="11.42578125" style="145"/>
    <col min="13247" max="13247" width="12.7109375" style="145" customWidth="1"/>
    <col min="13248" max="13307" width="8.7109375" style="145" customWidth="1"/>
    <col min="13308" max="13308" width="7.28515625" style="145" customWidth="1"/>
    <col min="13309" max="13502" width="11.42578125" style="145"/>
    <col min="13503" max="13503" width="12.7109375" style="145" customWidth="1"/>
    <col min="13504" max="13563" width="8.7109375" style="145" customWidth="1"/>
    <col min="13564" max="13564" width="7.28515625" style="145" customWidth="1"/>
    <col min="13565" max="13758" width="11.42578125" style="145"/>
    <col min="13759" max="13759" width="12.7109375" style="145" customWidth="1"/>
    <col min="13760" max="13819" width="8.7109375" style="145" customWidth="1"/>
    <col min="13820" max="13820" width="7.28515625" style="145" customWidth="1"/>
    <col min="13821" max="14014" width="11.42578125" style="145"/>
    <col min="14015" max="14015" width="12.7109375" style="145" customWidth="1"/>
    <col min="14016" max="14075" width="8.7109375" style="145" customWidth="1"/>
    <col min="14076" max="14076" width="7.28515625" style="145" customWidth="1"/>
    <col min="14077" max="14270" width="11.42578125" style="145"/>
    <col min="14271" max="14271" width="12.7109375" style="145" customWidth="1"/>
    <col min="14272" max="14331" width="8.7109375" style="145" customWidth="1"/>
    <col min="14332" max="14332" width="7.28515625" style="145" customWidth="1"/>
    <col min="14333" max="14526" width="11.42578125" style="145"/>
    <col min="14527" max="14527" width="12.7109375" style="145" customWidth="1"/>
    <col min="14528" max="14587" width="8.7109375" style="145" customWidth="1"/>
    <col min="14588" max="14588" width="7.28515625" style="145" customWidth="1"/>
    <col min="14589" max="14782" width="11.42578125" style="145"/>
    <col min="14783" max="14783" width="12.7109375" style="145" customWidth="1"/>
    <col min="14784" max="14843" width="8.7109375" style="145" customWidth="1"/>
    <col min="14844" max="14844" width="7.28515625" style="145" customWidth="1"/>
    <col min="14845" max="15038" width="11.42578125" style="145"/>
    <col min="15039" max="15039" width="12.7109375" style="145" customWidth="1"/>
    <col min="15040" max="15099" width="8.7109375" style="145" customWidth="1"/>
    <col min="15100" max="15100" width="7.28515625" style="145" customWidth="1"/>
    <col min="15101" max="15294" width="11.42578125" style="145"/>
    <col min="15295" max="15295" width="12.7109375" style="145" customWidth="1"/>
    <col min="15296" max="15355" width="8.7109375" style="145" customWidth="1"/>
    <col min="15356" max="15356" width="7.28515625" style="145" customWidth="1"/>
    <col min="15357" max="15550" width="11.42578125" style="145"/>
    <col min="15551" max="15551" width="12.7109375" style="145" customWidth="1"/>
    <col min="15552" max="15611" width="8.7109375" style="145" customWidth="1"/>
    <col min="15612" max="15612" width="7.28515625" style="145" customWidth="1"/>
    <col min="15613" max="15806" width="11.42578125" style="145"/>
    <col min="15807" max="15807" width="12.7109375" style="145" customWidth="1"/>
    <col min="15808" max="15867" width="8.7109375" style="145" customWidth="1"/>
    <col min="15868" max="15868" width="7.28515625" style="145" customWidth="1"/>
    <col min="15869" max="16062" width="11.42578125" style="145"/>
    <col min="16063" max="16063" width="12.7109375" style="145" customWidth="1"/>
    <col min="16064" max="16123" width="8.7109375" style="145" customWidth="1"/>
    <col min="16124" max="16124" width="7.28515625" style="145" customWidth="1"/>
    <col min="16125" max="16384" width="11.42578125" style="145"/>
  </cols>
  <sheetData>
    <row r="1" spans="1:17" ht="30.75" customHeight="1">
      <c r="A1" s="915" t="s">
        <v>78</v>
      </c>
      <c r="B1" s="915"/>
      <c r="C1" s="915"/>
      <c r="D1" s="915"/>
      <c r="E1" s="915"/>
      <c r="F1" s="915"/>
      <c r="G1" s="915"/>
      <c r="H1" s="915"/>
      <c r="I1" s="915"/>
      <c r="J1" s="915"/>
      <c r="K1" s="915"/>
      <c r="L1" s="915"/>
      <c r="M1" s="915"/>
      <c r="N1" s="915"/>
      <c r="O1" s="915"/>
      <c r="P1" s="915"/>
      <c r="Q1" s="915"/>
    </row>
    <row r="2" spans="1:17" ht="12.95" customHeight="1" thickBot="1">
      <c r="A2" s="25" t="s">
        <v>47</v>
      </c>
      <c r="B2" s="311"/>
      <c r="C2" s="563"/>
      <c r="D2" s="660"/>
      <c r="E2" s="158"/>
      <c r="F2" s="166"/>
      <c r="G2" s="166"/>
      <c r="H2" s="166"/>
      <c r="I2" s="166"/>
      <c r="J2" s="311"/>
      <c r="K2" s="563"/>
      <c r="L2" s="660"/>
      <c r="M2" s="158"/>
      <c r="N2" s="311"/>
      <c r="O2" s="563"/>
      <c r="P2" s="660"/>
      <c r="Q2" s="158"/>
    </row>
    <row r="3" spans="1:17" ht="15" customHeight="1">
      <c r="A3" s="916" t="s">
        <v>2</v>
      </c>
      <c r="B3" s="919" t="s">
        <v>79</v>
      </c>
      <c r="C3" s="920"/>
      <c r="D3" s="920"/>
      <c r="E3" s="921"/>
      <c r="F3" s="919" t="s">
        <v>80</v>
      </c>
      <c r="G3" s="920"/>
      <c r="H3" s="920"/>
      <c r="I3" s="921"/>
      <c r="J3" s="919" t="s">
        <v>81</v>
      </c>
      <c r="K3" s="920"/>
      <c r="L3" s="920"/>
      <c r="M3" s="921"/>
      <c r="N3" s="919" t="s">
        <v>82</v>
      </c>
      <c r="O3" s="920"/>
      <c r="P3" s="920"/>
      <c r="Q3" s="922"/>
    </row>
    <row r="4" spans="1:17" ht="24.75" customHeight="1">
      <c r="A4" s="917"/>
      <c r="B4" s="146" t="s">
        <v>603</v>
      </c>
      <c r="C4" s="146">
        <v>2014</v>
      </c>
      <c r="D4" s="146">
        <v>2015</v>
      </c>
      <c r="E4" s="146">
        <v>2016</v>
      </c>
      <c r="F4" s="146" t="s">
        <v>603</v>
      </c>
      <c r="G4" s="146">
        <v>2014</v>
      </c>
      <c r="H4" s="146">
        <v>2015</v>
      </c>
      <c r="I4" s="146">
        <v>2016</v>
      </c>
      <c r="J4" s="146" t="s">
        <v>603</v>
      </c>
      <c r="K4" s="146">
        <v>2014</v>
      </c>
      <c r="L4" s="146">
        <v>2015</v>
      </c>
      <c r="M4" s="146">
        <v>2016</v>
      </c>
      <c r="N4" s="147" t="s">
        <v>603</v>
      </c>
      <c r="O4" s="147">
        <v>2014</v>
      </c>
      <c r="P4" s="147">
        <v>2015</v>
      </c>
      <c r="Q4" s="717">
        <v>2016</v>
      </c>
    </row>
    <row r="5" spans="1:17">
      <c r="A5" s="148" t="s">
        <v>3</v>
      </c>
      <c r="B5" s="78">
        <v>0</v>
      </c>
      <c r="C5" s="78">
        <v>0</v>
      </c>
      <c r="D5" s="78">
        <v>0</v>
      </c>
      <c r="E5" s="78">
        <v>0</v>
      </c>
      <c r="F5" s="78">
        <v>0</v>
      </c>
      <c r="G5" s="78">
        <v>0</v>
      </c>
      <c r="H5" s="78">
        <v>0</v>
      </c>
      <c r="I5" s="78">
        <v>0</v>
      </c>
      <c r="J5" s="78">
        <v>57.7</v>
      </c>
      <c r="K5" s="78">
        <v>108.6</v>
      </c>
      <c r="L5" s="78">
        <v>68.674168999999992</v>
      </c>
      <c r="M5" s="78">
        <v>170.41</v>
      </c>
      <c r="N5" s="79">
        <v>0</v>
      </c>
      <c r="O5" s="79">
        <v>7.8</v>
      </c>
      <c r="P5" s="79">
        <v>0</v>
      </c>
      <c r="Q5" s="80">
        <v>16.350000000000001</v>
      </c>
    </row>
    <row r="6" spans="1:17">
      <c r="A6" s="150" t="s">
        <v>4</v>
      </c>
      <c r="B6" s="151">
        <v>0</v>
      </c>
      <c r="C6" s="151">
        <v>0</v>
      </c>
      <c r="D6" s="151">
        <v>0</v>
      </c>
      <c r="E6" s="151">
        <v>0</v>
      </c>
      <c r="F6" s="151">
        <v>0</v>
      </c>
      <c r="G6" s="151">
        <v>0</v>
      </c>
      <c r="H6" s="151">
        <v>0</v>
      </c>
      <c r="I6" s="151">
        <v>0</v>
      </c>
      <c r="J6" s="151">
        <v>708.83005000000003</v>
      </c>
      <c r="K6" s="151">
        <v>57.93</v>
      </c>
      <c r="L6" s="151">
        <v>149.91</v>
      </c>
      <c r="M6" s="151">
        <v>159.94</v>
      </c>
      <c r="N6" s="152">
        <v>96.250616899999997</v>
      </c>
      <c r="O6" s="152">
        <v>0</v>
      </c>
      <c r="P6" s="152">
        <v>0</v>
      </c>
      <c r="Q6" s="719">
        <v>28.1</v>
      </c>
    </row>
    <row r="7" spans="1:17">
      <c r="A7" s="153" t="s">
        <v>5</v>
      </c>
      <c r="B7" s="78">
        <v>21.19</v>
      </c>
      <c r="C7" s="78">
        <v>0</v>
      </c>
      <c r="D7" s="78">
        <v>0</v>
      </c>
      <c r="E7" s="78">
        <v>0</v>
      </c>
      <c r="F7" s="78">
        <v>0</v>
      </c>
      <c r="G7" s="78">
        <v>0</v>
      </c>
      <c r="H7" s="78">
        <v>0</v>
      </c>
      <c r="I7" s="78">
        <v>0</v>
      </c>
      <c r="J7" s="78">
        <v>550.94759999999997</v>
      </c>
      <c r="K7" s="78">
        <v>224.2</v>
      </c>
      <c r="L7" s="78">
        <v>655.40229999999985</v>
      </c>
      <c r="M7" s="78">
        <v>328.68</v>
      </c>
      <c r="N7" s="79">
        <v>3.1659999999999999</v>
      </c>
      <c r="O7" s="79">
        <v>5.71</v>
      </c>
      <c r="P7" s="79">
        <v>0</v>
      </c>
      <c r="Q7" s="80">
        <v>43</v>
      </c>
    </row>
    <row r="8" spans="1:17">
      <c r="A8" s="150" t="s">
        <v>6</v>
      </c>
      <c r="B8" s="151">
        <v>0</v>
      </c>
      <c r="C8" s="151">
        <v>0</v>
      </c>
      <c r="D8" s="151">
        <v>0</v>
      </c>
      <c r="E8" s="151">
        <v>0</v>
      </c>
      <c r="F8" s="151">
        <v>0</v>
      </c>
      <c r="G8" s="151">
        <v>0</v>
      </c>
      <c r="H8" s="151">
        <v>0</v>
      </c>
      <c r="I8" s="151">
        <v>0</v>
      </c>
      <c r="J8" s="151">
        <v>59.09</v>
      </c>
      <c r="K8" s="151">
        <v>0</v>
      </c>
      <c r="L8" s="151">
        <v>0</v>
      </c>
      <c r="M8" s="151">
        <v>267.11</v>
      </c>
      <c r="N8" s="152">
        <v>0</v>
      </c>
      <c r="O8" s="152">
        <v>0</v>
      </c>
      <c r="P8" s="152">
        <v>0</v>
      </c>
      <c r="Q8" s="719">
        <v>0</v>
      </c>
    </row>
    <row r="9" spans="1:17">
      <c r="A9" s="154" t="s">
        <v>7</v>
      </c>
      <c r="B9" s="78">
        <v>0</v>
      </c>
      <c r="C9" s="78">
        <v>0</v>
      </c>
      <c r="D9" s="78">
        <v>0</v>
      </c>
      <c r="E9" s="78">
        <v>0</v>
      </c>
      <c r="F9" s="78">
        <v>0</v>
      </c>
      <c r="G9" s="78">
        <v>0</v>
      </c>
      <c r="H9" s="78">
        <v>0</v>
      </c>
      <c r="I9" s="78">
        <v>0</v>
      </c>
      <c r="J9" s="78">
        <v>449.1404</v>
      </c>
      <c r="K9" s="78">
        <v>163.16999999999999</v>
      </c>
      <c r="L9" s="78">
        <v>634.57399999999984</v>
      </c>
      <c r="M9" s="78">
        <v>157.85</v>
      </c>
      <c r="N9" s="79">
        <v>139.363</v>
      </c>
      <c r="O9" s="79">
        <v>140.72</v>
      </c>
      <c r="P9" s="79">
        <v>179.29000000000002</v>
      </c>
      <c r="Q9" s="80">
        <v>698.79</v>
      </c>
    </row>
    <row r="10" spans="1:17">
      <c r="A10" s="150" t="s">
        <v>8</v>
      </c>
      <c r="B10" s="151">
        <v>0</v>
      </c>
      <c r="C10" s="151">
        <v>0</v>
      </c>
      <c r="D10" s="151">
        <v>0</v>
      </c>
      <c r="E10" s="151">
        <v>0</v>
      </c>
      <c r="F10" s="151">
        <v>0</v>
      </c>
      <c r="G10" s="151">
        <v>0</v>
      </c>
      <c r="H10" s="151">
        <v>0</v>
      </c>
      <c r="I10" s="151">
        <v>0</v>
      </c>
      <c r="J10" s="78">
        <v>0.11049999999999999</v>
      </c>
      <c r="K10" s="78">
        <v>25.43</v>
      </c>
      <c r="L10" s="78">
        <v>16.055500000000002</v>
      </c>
      <c r="M10" s="78">
        <v>93.87</v>
      </c>
      <c r="N10" s="152">
        <v>12.646000000000001</v>
      </c>
      <c r="O10" s="152">
        <v>3.19</v>
      </c>
      <c r="P10" s="152">
        <v>0</v>
      </c>
      <c r="Q10" s="719">
        <v>3.7</v>
      </c>
    </row>
    <row r="11" spans="1:17">
      <c r="A11" s="153" t="s">
        <v>9</v>
      </c>
      <c r="B11" s="78">
        <v>0</v>
      </c>
      <c r="C11" s="78">
        <v>0</v>
      </c>
      <c r="D11" s="78">
        <v>0</v>
      </c>
      <c r="E11" s="78">
        <v>0</v>
      </c>
      <c r="F11" s="78">
        <v>0</v>
      </c>
      <c r="G11" s="78">
        <v>0</v>
      </c>
      <c r="H11" s="78">
        <v>0</v>
      </c>
      <c r="I11" s="78">
        <v>0</v>
      </c>
      <c r="J11" s="78">
        <v>24.580000000000002</v>
      </c>
      <c r="K11" s="78">
        <v>136.41999999999999</v>
      </c>
      <c r="L11" s="78">
        <v>31.300417000000003</v>
      </c>
      <c r="M11" s="78">
        <v>20.13</v>
      </c>
      <c r="N11" s="79">
        <v>0</v>
      </c>
      <c r="O11" s="79">
        <v>0</v>
      </c>
      <c r="P11" s="79">
        <v>0</v>
      </c>
      <c r="Q11" s="80">
        <v>27.96</v>
      </c>
    </row>
    <row r="12" spans="1:17">
      <c r="A12" s="150" t="s">
        <v>10</v>
      </c>
      <c r="B12" s="151">
        <v>0</v>
      </c>
      <c r="C12" s="151">
        <v>0</v>
      </c>
      <c r="D12" s="151">
        <v>0</v>
      </c>
      <c r="E12" s="151">
        <v>17.21</v>
      </c>
      <c r="F12" s="151">
        <v>0</v>
      </c>
      <c r="G12" s="151">
        <v>0</v>
      </c>
      <c r="H12" s="151">
        <v>0</v>
      </c>
      <c r="I12" s="151">
        <v>0</v>
      </c>
      <c r="J12" s="151">
        <v>790.09753000000001</v>
      </c>
      <c r="K12" s="151">
        <v>1138.8900000000001</v>
      </c>
      <c r="L12" s="151">
        <v>589.658368</v>
      </c>
      <c r="M12" s="151">
        <v>2569.1</v>
      </c>
      <c r="N12" s="152">
        <v>0</v>
      </c>
      <c r="O12" s="152">
        <v>0</v>
      </c>
      <c r="P12" s="152">
        <v>111.61495600000001</v>
      </c>
      <c r="Q12" s="719">
        <v>51.01</v>
      </c>
    </row>
    <row r="13" spans="1:17">
      <c r="A13" s="699" t="s">
        <v>523</v>
      </c>
      <c r="B13" s="78">
        <v>0</v>
      </c>
      <c r="C13" s="78">
        <v>0</v>
      </c>
      <c r="D13" s="78">
        <v>0</v>
      </c>
      <c r="E13" s="78">
        <v>0</v>
      </c>
      <c r="F13" s="78">
        <v>0</v>
      </c>
      <c r="G13" s="78">
        <v>0</v>
      </c>
      <c r="H13" s="78">
        <v>0</v>
      </c>
      <c r="I13" s="78">
        <v>0</v>
      </c>
      <c r="J13" s="78">
        <v>0</v>
      </c>
      <c r="K13" s="78">
        <v>0</v>
      </c>
      <c r="L13" s="78">
        <v>0</v>
      </c>
      <c r="M13" s="78">
        <v>0.51</v>
      </c>
      <c r="N13" s="79">
        <v>0</v>
      </c>
      <c r="O13" s="79">
        <v>0</v>
      </c>
      <c r="P13" s="79">
        <v>0</v>
      </c>
      <c r="Q13" s="80">
        <v>0</v>
      </c>
    </row>
    <row r="14" spans="1:17">
      <c r="A14" s="150" t="s">
        <v>12</v>
      </c>
      <c r="B14" s="151">
        <v>0</v>
      </c>
      <c r="C14" s="151">
        <v>0</v>
      </c>
      <c r="D14" s="151">
        <v>0</v>
      </c>
      <c r="E14" s="151">
        <v>0</v>
      </c>
      <c r="F14" s="151">
        <v>0</v>
      </c>
      <c r="G14" s="151">
        <v>0</v>
      </c>
      <c r="H14" s="151">
        <v>0</v>
      </c>
      <c r="I14" s="151">
        <v>0</v>
      </c>
      <c r="J14" s="151">
        <v>452.18799999999999</v>
      </c>
      <c r="K14" s="151">
        <v>130.68</v>
      </c>
      <c r="L14" s="151">
        <v>106.16119999999998</v>
      </c>
      <c r="M14" s="151">
        <v>1008.6</v>
      </c>
      <c r="N14" s="152">
        <v>222.61240000000001</v>
      </c>
      <c r="O14" s="152">
        <v>84.63</v>
      </c>
      <c r="P14" s="152">
        <v>15.402999999999999</v>
      </c>
      <c r="Q14" s="719">
        <v>79.44</v>
      </c>
    </row>
    <row r="15" spans="1:17">
      <c r="A15" s="153" t="s">
        <v>13</v>
      </c>
      <c r="B15" s="78">
        <v>0</v>
      </c>
      <c r="C15" s="78">
        <v>0</v>
      </c>
      <c r="D15" s="78">
        <v>0</v>
      </c>
      <c r="E15" s="78">
        <v>0</v>
      </c>
      <c r="F15" s="78">
        <v>0</v>
      </c>
      <c r="G15" s="78">
        <v>0</v>
      </c>
      <c r="H15" s="78">
        <v>0</v>
      </c>
      <c r="I15" s="78">
        <v>0</v>
      </c>
      <c r="J15" s="78">
        <v>111.14000000000001</v>
      </c>
      <c r="K15" s="78">
        <v>17.63</v>
      </c>
      <c r="L15" s="78">
        <v>63.731133</v>
      </c>
      <c r="M15" s="78">
        <v>89.21</v>
      </c>
      <c r="N15" s="79">
        <v>69</v>
      </c>
      <c r="O15" s="79">
        <v>0</v>
      </c>
      <c r="P15" s="79">
        <v>0</v>
      </c>
      <c r="Q15" s="80">
        <v>0</v>
      </c>
    </row>
    <row r="16" spans="1:17">
      <c r="A16" s="150" t="s">
        <v>14</v>
      </c>
      <c r="B16" s="151">
        <v>0</v>
      </c>
      <c r="C16" s="151">
        <v>0</v>
      </c>
      <c r="D16" s="151">
        <v>0</v>
      </c>
      <c r="E16" s="151">
        <v>0</v>
      </c>
      <c r="F16" s="151">
        <v>0</v>
      </c>
      <c r="G16" s="151">
        <v>0</v>
      </c>
      <c r="H16" s="151">
        <v>0</v>
      </c>
      <c r="I16" s="151">
        <v>0</v>
      </c>
      <c r="J16" s="151">
        <v>24.059730000000002</v>
      </c>
      <c r="K16" s="151">
        <v>59.15</v>
      </c>
      <c r="L16" s="151">
        <v>28.071717</v>
      </c>
      <c r="M16" s="151">
        <v>213.66</v>
      </c>
      <c r="N16" s="152">
        <v>24.759999999999998</v>
      </c>
      <c r="O16" s="152">
        <v>716.06</v>
      </c>
      <c r="P16" s="152">
        <v>7.8100000000000005</v>
      </c>
      <c r="Q16" s="719">
        <v>4.9000000000000004</v>
      </c>
    </row>
    <row r="17" spans="1:17">
      <c r="A17" s="154" t="s">
        <v>15</v>
      </c>
      <c r="B17" s="78">
        <v>0</v>
      </c>
      <c r="C17" s="78">
        <v>0</v>
      </c>
      <c r="D17" s="78">
        <v>0</v>
      </c>
      <c r="E17" s="78">
        <v>0</v>
      </c>
      <c r="F17" s="78">
        <v>0</v>
      </c>
      <c r="G17" s="78">
        <v>0</v>
      </c>
      <c r="H17" s="78">
        <v>0</v>
      </c>
      <c r="I17" s="78">
        <v>0</v>
      </c>
      <c r="J17" s="78">
        <v>114.16599999999998</v>
      </c>
      <c r="K17" s="78">
        <v>127.63</v>
      </c>
      <c r="L17" s="78">
        <v>36.207333999999996</v>
      </c>
      <c r="M17" s="78">
        <v>84.8</v>
      </c>
      <c r="N17" s="79">
        <v>7.6</v>
      </c>
      <c r="O17" s="79">
        <v>27.81</v>
      </c>
      <c r="P17" s="79">
        <v>0</v>
      </c>
      <c r="Q17" s="80">
        <v>228.14</v>
      </c>
    </row>
    <row r="18" spans="1:17">
      <c r="A18" s="150" t="s">
        <v>16</v>
      </c>
      <c r="B18" s="151">
        <v>330.91999999999996</v>
      </c>
      <c r="C18" s="151">
        <v>0</v>
      </c>
      <c r="D18" s="151">
        <v>0</v>
      </c>
      <c r="E18" s="151">
        <v>0</v>
      </c>
      <c r="F18" s="151">
        <v>0</v>
      </c>
      <c r="G18" s="151">
        <v>0</v>
      </c>
      <c r="H18" s="151">
        <v>0</v>
      </c>
      <c r="I18" s="151">
        <v>0</v>
      </c>
      <c r="J18" s="151">
        <v>826.33335100000022</v>
      </c>
      <c r="K18" s="151">
        <v>105.79</v>
      </c>
      <c r="L18" s="151">
        <v>442.43279999999999</v>
      </c>
      <c r="M18" s="151">
        <v>49.85</v>
      </c>
      <c r="N18" s="152">
        <v>98.336100000000016</v>
      </c>
      <c r="O18" s="152">
        <v>0</v>
      </c>
      <c r="P18" s="152">
        <v>0</v>
      </c>
      <c r="Q18" s="719">
        <v>0</v>
      </c>
    </row>
    <row r="19" spans="1:17">
      <c r="A19" s="153" t="s">
        <v>17</v>
      </c>
      <c r="B19" s="78">
        <v>0</v>
      </c>
      <c r="C19" s="78">
        <v>0</v>
      </c>
      <c r="D19" s="78">
        <v>0</v>
      </c>
      <c r="E19" s="78">
        <v>0</v>
      </c>
      <c r="F19" s="78">
        <v>0</v>
      </c>
      <c r="G19" s="78">
        <v>0</v>
      </c>
      <c r="H19" s="78">
        <v>0</v>
      </c>
      <c r="I19" s="78">
        <v>0</v>
      </c>
      <c r="J19" s="78">
        <v>15.110000000000001</v>
      </c>
      <c r="K19" s="78">
        <v>362.33</v>
      </c>
      <c r="L19" s="78">
        <v>380.34600000000012</v>
      </c>
      <c r="M19" s="78">
        <v>385.72</v>
      </c>
      <c r="N19" s="79">
        <v>0</v>
      </c>
      <c r="O19" s="79">
        <v>2.14</v>
      </c>
      <c r="P19" s="79">
        <v>7.2750000000000004</v>
      </c>
      <c r="Q19" s="80">
        <v>137.29</v>
      </c>
    </row>
    <row r="20" spans="1:17">
      <c r="A20" s="155" t="s">
        <v>18</v>
      </c>
      <c r="B20" s="151">
        <v>0</v>
      </c>
      <c r="C20" s="151">
        <v>0</v>
      </c>
      <c r="D20" s="151">
        <v>0</v>
      </c>
      <c r="E20" s="151">
        <v>0</v>
      </c>
      <c r="F20" s="151">
        <v>0</v>
      </c>
      <c r="G20" s="151">
        <v>0</v>
      </c>
      <c r="H20" s="151">
        <v>0</v>
      </c>
      <c r="I20" s="151">
        <v>0</v>
      </c>
      <c r="J20" s="151">
        <v>17.971900000000002</v>
      </c>
      <c r="K20" s="151">
        <v>55.92</v>
      </c>
      <c r="L20" s="151">
        <v>123.94795199999997</v>
      </c>
      <c r="M20" s="151">
        <v>68.48</v>
      </c>
      <c r="N20" s="152">
        <v>27.506599999999999</v>
      </c>
      <c r="O20" s="152">
        <v>0</v>
      </c>
      <c r="P20" s="152">
        <v>0</v>
      </c>
      <c r="Q20" s="719">
        <v>0</v>
      </c>
    </row>
    <row r="21" spans="1:17">
      <c r="A21" s="154" t="s">
        <v>19</v>
      </c>
      <c r="B21" s="78">
        <v>0</v>
      </c>
      <c r="C21" s="78">
        <v>0</v>
      </c>
      <c r="D21" s="78">
        <v>0</v>
      </c>
      <c r="E21" s="78">
        <v>0</v>
      </c>
      <c r="F21" s="78">
        <v>0</v>
      </c>
      <c r="G21" s="78">
        <v>0</v>
      </c>
      <c r="H21" s="78">
        <v>0</v>
      </c>
      <c r="I21" s="78">
        <v>0</v>
      </c>
      <c r="J21" s="78">
        <v>3.08</v>
      </c>
      <c r="K21" s="78">
        <v>0</v>
      </c>
      <c r="L21" s="78">
        <v>76.5</v>
      </c>
      <c r="M21" s="78">
        <v>0</v>
      </c>
      <c r="N21" s="79">
        <v>0</v>
      </c>
      <c r="O21" s="79">
        <v>0</v>
      </c>
      <c r="P21" s="79">
        <v>0</v>
      </c>
      <c r="Q21" s="80">
        <v>0</v>
      </c>
    </row>
    <row r="22" spans="1:17">
      <c r="A22" s="150" t="s">
        <v>20</v>
      </c>
      <c r="B22" s="151">
        <v>0</v>
      </c>
      <c r="C22" s="151">
        <v>0</v>
      </c>
      <c r="D22" s="151">
        <v>0</v>
      </c>
      <c r="E22" s="151">
        <v>0</v>
      </c>
      <c r="F22" s="151">
        <v>0</v>
      </c>
      <c r="G22" s="151">
        <v>0</v>
      </c>
      <c r="H22" s="151">
        <v>0</v>
      </c>
      <c r="I22" s="151">
        <v>0</v>
      </c>
      <c r="J22" s="151">
        <v>99.147999999999982</v>
      </c>
      <c r="K22" s="151">
        <v>82.59</v>
      </c>
      <c r="L22" s="151">
        <v>1700.6337869999998</v>
      </c>
      <c r="M22" s="151">
        <v>123.99</v>
      </c>
      <c r="N22" s="152">
        <v>5.5275999999999996</v>
      </c>
      <c r="O22" s="152">
        <v>5.45</v>
      </c>
      <c r="P22" s="152">
        <v>3.2</v>
      </c>
      <c r="Q22" s="719">
        <v>4.3499999999999996</v>
      </c>
    </row>
    <row r="23" spans="1:17">
      <c r="A23" s="153" t="s">
        <v>21</v>
      </c>
      <c r="B23" s="78">
        <v>0</v>
      </c>
      <c r="C23" s="78">
        <v>0</v>
      </c>
      <c r="D23" s="78">
        <v>0</v>
      </c>
      <c r="E23" s="78">
        <v>0</v>
      </c>
      <c r="F23" s="78">
        <v>0</v>
      </c>
      <c r="G23" s="78">
        <v>0</v>
      </c>
      <c r="H23" s="78">
        <v>0</v>
      </c>
      <c r="I23" s="78">
        <v>0</v>
      </c>
      <c r="J23" s="78">
        <v>965.35683299999994</v>
      </c>
      <c r="K23" s="78">
        <v>674.39</v>
      </c>
      <c r="L23" s="78">
        <v>978.13793500000008</v>
      </c>
      <c r="M23" s="78">
        <v>1241.3499999999999</v>
      </c>
      <c r="N23" s="79">
        <v>11.2</v>
      </c>
      <c r="O23" s="79">
        <v>0</v>
      </c>
      <c r="P23" s="79">
        <v>0</v>
      </c>
      <c r="Q23" s="80">
        <v>0</v>
      </c>
    </row>
    <row r="24" spans="1:17">
      <c r="A24" s="150" t="s">
        <v>22</v>
      </c>
      <c r="B24" s="151">
        <v>0</v>
      </c>
      <c r="C24" s="151">
        <v>0</v>
      </c>
      <c r="D24" s="151">
        <v>0</v>
      </c>
      <c r="E24" s="151">
        <v>0</v>
      </c>
      <c r="F24" s="151">
        <v>0</v>
      </c>
      <c r="G24" s="151">
        <v>0</v>
      </c>
      <c r="H24" s="151">
        <v>0</v>
      </c>
      <c r="I24" s="151">
        <v>0</v>
      </c>
      <c r="J24" s="151">
        <v>60.699999999999996</v>
      </c>
      <c r="K24" s="151">
        <v>79.349999999999994</v>
      </c>
      <c r="L24" s="151">
        <v>87.083399999999997</v>
      </c>
      <c r="M24" s="151">
        <v>68.819999999999993</v>
      </c>
      <c r="N24" s="152">
        <v>0</v>
      </c>
      <c r="O24" s="152">
        <v>8.52</v>
      </c>
      <c r="P24" s="152">
        <v>0</v>
      </c>
      <c r="Q24" s="719">
        <v>1.5</v>
      </c>
    </row>
    <row r="25" spans="1:17">
      <c r="A25" s="153" t="s">
        <v>23</v>
      </c>
      <c r="B25" s="78">
        <v>0</v>
      </c>
      <c r="C25" s="78">
        <v>0</v>
      </c>
      <c r="D25" s="78">
        <v>0</v>
      </c>
      <c r="E25" s="78">
        <v>0</v>
      </c>
      <c r="F25" s="78">
        <v>0</v>
      </c>
      <c r="G25" s="78">
        <v>0</v>
      </c>
      <c r="H25" s="78">
        <v>0</v>
      </c>
      <c r="I25" s="78">
        <v>0</v>
      </c>
      <c r="J25" s="78">
        <v>11.19</v>
      </c>
      <c r="K25" s="78">
        <v>14.42</v>
      </c>
      <c r="L25" s="78">
        <v>0.36</v>
      </c>
      <c r="M25" s="78">
        <v>39.479999999999997</v>
      </c>
      <c r="N25" s="79">
        <v>12.620000000000001</v>
      </c>
      <c r="O25" s="79">
        <v>0.26</v>
      </c>
      <c r="P25" s="79">
        <v>5.27</v>
      </c>
      <c r="Q25" s="80">
        <v>21.11</v>
      </c>
    </row>
    <row r="26" spans="1:17">
      <c r="A26" s="155" t="s">
        <v>24</v>
      </c>
      <c r="B26" s="151">
        <v>0</v>
      </c>
      <c r="C26" s="151">
        <v>0</v>
      </c>
      <c r="D26" s="151">
        <v>0</v>
      </c>
      <c r="E26" s="151">
        <v>0</v>
      </c>
      <c r="F26" s="151">
        <v>0</v>
      </c>
      <c r="G26" s="151">
        <v>0</v>
      </c>
      <c r="H26" s="151">
        <v>0</v>
      </c>
      <c r="I26" s="151">
        <v>0</v>
      </c>
      <c r="J26" s="151">
        <v>227.74300000000005</v>
      </c>
      <c r="K26" s="151">
        <v>31.63</v>
      </c>
      <c r="L26" s="151">
        <v>1132.098207</v>
      </c>
      <c r="M26" s="151">
        <v>353.71</v>
      </c>
      <c r="N26" s="152">
        <v>3.79</v>
      </c>
      <c r="O26" s="152">
        <v>0</v>
      </c>
      <c r="P26" s="152">
        <v>9.3378999999999994</v>
      </c>
      <c r="Q26" s="719">
        <v>8.08</v>
      </c>
    </row>
    <row r="27" spans="1:17">
      <c r="A27" s="153" t="s">
        <v>25</v>
      </c>
      <c r="B27" s="78">
        <v>0</v>
      </c>
      <c r="C27" s="78">
        <v>0</v>
      </c>
      <c r="D27" s="78">
        <v>0</v>
      </c>
      <c r="E27" s="78">
        <v>0</v>
      </c>
      <c r="F27" s="78">
        <v>0</v>
      </c>
      <c r="G27" s="78">
        <v>0</v>
      </c>
      <c r="H27" s="78">
        <v>0</v>
      </c>
      <c r="I27" s="78">
        <v>0</v>
      </c>
      <c r="J27" s="78">
        <v>746.53786299999979</v>
      </c>
      <c r="K27" s="78">
        <v>3.61</v>
      </c>
      <c r="L27" s="78">
        <v>252.76866400000006</v>
      </c>
      <c r="M27" s="78">
        <v>738.61</v>
      </c>
      <c r="N27" s="79">
        <v>116.99</v>
      </c>
      <c r="O27" s="79">
        <v>0</v>
      </c>
      <c r="P27" s="79">
        <v>0</v>
      </c>
      <c r="Q27" s="80">
        <v>0</v>
      </c>
    </row>
    <row r="28" spans="1:17">
      <c r="A28" s="150" t="s">
        <v>26</v>
      </c>
      <c r="B28" s="151">
        <v>0</v>
      </c>
      <c r="C28" s="151">
        <v>0</v>
      </c>
      <c r="D28" s="151">
        <v>0</v>
      </c>
      <c r="E28" s="151">
        <v>0</v>
      </c>
      <c r="F28" s="151">
        <v>0</v>
      </c>
      <c r="G28" s="151">
        <v>0</v>
      </c>
      <c r="H28" s="151">
        <v>0</v>
      </c>
      <c r="I28" s="151">
        <v>0</v>
      </c>
      <c r="J28" s="151">
        <v>164.59605200000004</v>
      </c>
      <c r="K28" s="151">
        <v>345.6</v>
      </c>
      <c r="L28" s="151">
        <v>835.89266100000009</v>
      </c>
      <c r="M28" s="151">
        <v>304.11</v>
      </c>
      <c r="N28" s="152">
        <v>331.60001799999998</v>
      </c>
      <c r="O28" s="152">
        <v>143.86000000000001</v>
      </c>
      <c r="P28" s="152">
        <v>198.48599999999999</v>
      </c>
      <c r="Q28" s="719">
        <v>2</v>
      </c>
    </row>
    <row r="29" spans="1:17">
      <c r="A29" s="153" t="s">
        <v>27</v>
      </c>
      <c r="B29" s="78">
        <v>0</v>
      </c>
      <c r="C29" s="78">
        <v>0</v>
      </c>
      <c r="D29" s="78">
        <v>0</v>
      </c>
      <c r="E29" s="78">
        <v>0</v>
      </c>
      <c r="F29" s="78">
        <v>0</v>
      </c>
      <c r="G29" s="78">
        <v>0</v>
      </c>
      <c r="H29" s="78">
        <v>0</v>
      </c>
      <c r="I29" s="78">
        <v>0</v>
      </c>
      <c r="J29" s="78">
        <v>13.62</v>
      </c>
      <c r="K29" s="78">
        <v>497.78</v>
      </c>
      <c r="L29" s="78">
        <v>409.89628900000008</v>
      </c>
      <c r="M29" s="78">
        <v>128.72</v>
      </c>
      <c r="N29" s="79">
        <v>0</v>
      </c>
      <c r="O29" s="79">
        <v>7.67</v>
      </c>
      <c r="P29" s="79">
        <v>0</v>
      </c>
      <c r="Q29" s="80">
        <v>0</v>
      </c>
    </row>
    <row r="30" spans="1:17">
      <c r="A30" s="150" t="s">
        <v>28</v>
      </c>
      <c r="B30" s="342">
        <v>29.3</v>
      </c>
      <c r="C30" s="342" t="s">
        <v>65</v>
      </c>
      <c r="D30" s="342">
        <v>0</v>
      </c>
      <c r="E30" s="342">
        <v>8.84</v>
      </c>
      <c r="F30" s="342">
        <v>0</v>
      </c>
      <c r="G30" s="342" t="s">
        <v>65</v>
      </c>
      <c r="H30" s="342">
        <v>0</v>
      </c>
      <c r="I30" s="342">
        <v>0</v>
      </c>
      <c r="J30" s="151">
        <v>437.65</v>
      </c>
      <c r="K30" s="151">
        <v>692.31</v>
      </c>
      <c r="L30" s="151">
        <v>837.48559999999998</v>
      </c>
      <c r="M30" s="151">
        <v>961.54</v>
      </c>
      <c r="N30" s="152">
        <v>281.27</v>
      </c>
      <c r="O30" s="152">
        <v>1401.9</v>
      </c>
      <c r="P30" s="152">
        <v>1777.61</v>
      </c>
      <c r="Q30" s="719">
        <v>2537.2199999999998</v>
      </c>
    </row>
    <row r="31" spans="1:17">
      <c r="A31" s="153" t="s">
        <v>29</v>
      </c>
      <c r="B31" s="78">
        <v>0</v>
      </c>
      <c r="C31" s="78">
        <v>0</v>
      </c>
      <c r="D31" s="78">
        <v>0</v>
      </c>
      <c r="E31" s="78">
        <v>0</v>
      </c>
      <c r="F31" s="78">
        <v>0</v>
      </c>
      <c r="G31" s="78">
        <v>0</v>
      </c>
      <c r="H31" s="78">
        <v>0</v>
      </c>
      <c r="I31" s="78">
        <v>0</v>
      </c>
      <c r="J31" s="78">
        <v>0</v>
      </c>
      <c r="K31" s="78">
        <v>0</v>
      </c>
      <c r="L31" s="78">
        <v>6.0142000000000007</v>
      </c>
      <c r="M31" s="78">
        <v>32.5</v>
      </c>
      <c r="N31" s="79">
        <v>0</v>
      </c>
      <c r="O31" s="79">
        <v>0</v>
      </c>
      <c r="P31" s="79">
        <v>0</v>
      </c>
      <c r="Q31" s="80">
        <v>0</v>
      </c>
    </row>
    <row r="32" spans="1:17">
      <c r="A32" s="150" t="s">
        <v>30</v>
      </c>
      <c r="B32" s="468">
        <v>0</v>
      </c>
      <c r="C32" s="468">
        <v>1.04</v>
      </c>
      <c r="D32" s="468">
        <v>0</v>
      </c>
      <c r="E32" s="468">
        <v>0</v>
      </c>
      <c r="F32" s="151">
        <v>0</v>
      </c>
      <c r="G32" s="151">
        <v>0</v>
      </c>
      <c r="H32" s="151">
        <v>0</v>
      </c>
      <c r="I32" s="151">
        <v>0</v>
      </c>
      <c r="J32" s="151">
        <v>560.94582700000012</v>
      </c>
      <c r="K32" s="151">
        <v>78.33</v>
      </c>
      <c r="L32" s="151">
        <v>577.89</v>
      </c>
      <c r="M32" s="151">
        <v>106.49</v>
      </c>
      <c r="N32" s="152">
        <v>21.562896000000002</v>
      </c>
      <c r="O32" s="152">
        <v>206.36</v>
      </c>
      <c r="P32" s="152">
        <v>0</v>
      </c>
      <c r="Q32" s="719">
        <v>7</v>
      </c>
    </row>
    <row r="33" spans="1:17">
      <c r="A33" s="153" t="s">
        <v>31</v>
      </c>
      <c r="B33" s="78">
        <v>0</v>
      </c>
      <c r="C33" s="78">
        <v>0</v>
      </c>
      <c r="D33" s="78">
        <v>0</v>
      </c>
      <c r="E33" s="78">
        <v>0</v>
      </c>
      <c r="F33" s="78">
        <v>0</v>
      </c>
      <c r="G33" s="78">
        <v>0</v>
      </c>
      <c r="H33" s="78">
        <v>0</v>
      </c>
      <c r="I33" s="78">
        <v>0</v>
      </c>
      <c r="J33" s="78">
        <v>0</v>
      </c>
      <c r="K33" s="78">
        <v>34.049999999999997</v>
      </c>
      <c r="L33" s="78">
        <v>12.130420000000001</v>
      </c>
      <c r="M33" s="78">
        <v>12.54</v>
      </c>
      <c r="N33" s="79">
        <v>14.540000000000001</v>
      </c>
      <c r="O33" s="79">
        <v>2.93</v>
      </c>
      <c r="P33" s="79">
        <v>0</v>
      </c>
      <c r="Q33" s="80">
        <v>0</v>
      </c>
    </row>
    <row r="34" spans="1:17">
      <c r="A34" s="155" t="s">
        <v>32</v>
      </c>
      <c r="B34" s="151">
        <v>0</v>
      </c>
      <c r="C34" s="151">
        <v>0</v>
      </c>
      <c r="D34" s="151">
        <v>0</v>
      </c>
      <c r="E34" s="151">
        <v>0</v>
      </c>
      <c r="F34" s="151">
        <v>0</v>
      </c>
      <c r="G34" s="151">
        <v>0</v>
      </c>
      <c r="H34" s="151">
        <v>0</v>
      </c>
      <c r="I34" s="151">
        <v>0</v>
      </c>
      <c r="J34" s="151">
        <v>238.82957809999994</v>
      </c>
      <c r="K34" s="151">
        <v>117.22</v>
      </c>
      <c r="L34" s="151">
        <v>15.680000000000001</v>
      </c>
      <c r="M34" s="151">
        <v>166.87</v>
      </c>
      <c r="N34" s="152">
        <v>43.914000000000001</v>
      </c>
      <c r="O34" s="152">
        <v>0</v>
      </c>
      <c r="P34" s="152">
        <v>0.77</v>
      </c>
      <c r="Q34" s="719">
        <v>13.56</v>
      </c>
    </row>
    <row r="35" spans="1:17">
      <c r="A35" s="153" t="s">
        <v>33</v>
      </c>
      <c r="B35" s="78">
        <v>0</v>
      </c>
      <c r="C35" s="78">
        <v>0</v>
      </c>
      <c r="D35" s="78">
        <v>0</v>
      </c>
      <c r="E35" s="78">
        <v>0</v>
      </c>
      <c r="F35" s="78">
        <v>0</v>
      </c>
      <c r="G35" s="78">
        <v>0</v>
      </c>
      <c r="H35" s="78">
        <v>0</v>
      </c>
      <c r="I35" s="78">
        <v>42.92</v>
      </c>
      <c r="J35" s="78">
        <v>130.96075999999999</v>
      </c>
      <c r="K35" s="78">
        <v>6.28</v>
      </c>
      <c r="L35" s="78">
        <v>398.07962899999995</v>
      </c>
      <c r="M35" s="78">
        <v>167.87</v>
      </c>
      <c r="N35" s="79">
        <v>0</v>
      </c>
      <c r="O35" s="79">
        <v>0</v>
      </c>
      <c r="P35" s="79">
        <v>60.094062999999998</v>
      </c>
      <c r="Q35" s="80">
        <v>2.06</v>
      </c>
    </row>
    <row r="36" spans="1:17">
      <c r="A36" s="150" t="s">
        <v>34</v>
      </c>
      <c r="B36" s="151">
        <v>55.565618000000001</v>
      </c>
      <c r="C36" s="151">
        <v>0</v>
      </c>
      <c r="D36" s="151">
        <v>0</v>
      </c>
      <c r="E36" s="151">
        <v>0</v>
      </c>
      <c r="F36" s="151">
        <v>48.638109</v>
      </c>
      <c r="G36" s="151">
        <v>0</v>
      </c>
      <c r="H36" s="151">
        <v>0</v>
      </c>
      <c r="I36" s="151">
        <v>0</v>
      </c>
      <c r="J36" s="151">
        <v>1874.3798022999988</v>
      </c>
      <c r="K36" s="151">
        <v>350.12</v>
      </c>
      <c r="L36" s="151">
        <v>25.233675999999999</v>
      </c>
      <c r="M36" s="151">
        <v>258.79000000000002</v>
      </c>
      <c r="N36" s="152">
        <v>288.09636219999999</v>
      </c>
      <c r="O36" s="152">
        <v>0</v>
      </c>
      <c r="P36" s="152">
        <v>684.61019999999985</v>
      </c>
      <c r="Q36" s="719">
        <v>187.5</v>
      </c>
    </row>
    <row r="37" spans="1:17" ht="15.75" thickBot="1">
      <c r="A37" s="156" t="s">
        <v>35</v>
      </c>
      <c r="B37" s="469">
        <v>436.975618</v>
      </c>
      <c r="C37" s="469">
        <v>1.04</v>
      </c>
      <c r="D37" s="469">
        <v>0</v>
      </c>
      <c r="E37" s="469">
        <v>26.05</v>
      </c>
      <c r="F37" s="109">
        <v>48.638109</v>
      </c>
      <c r="G37" s="109">
        <v>0</v>
      </c>
      <c r="H37" s="109">
        <v>0</v>
      </c>
      <c r="I37" s="109">
        <v>42.92</v>
      </c>
      <c r="J37" s="109">
        <v>9736.2027764000068</v>
      </c>
      <c r="K37" s="109">
        <v>5721.4500000000016</v>
      </c>
      <c r="L37" s="109">
        <v>10672.357358000003</v>
      </c>
      <c r="M37" s="109">
        <v>10373.31</v>
      </c>
      <c r="N37" s="110">
        <v>1832.3515931000002</v>
      </c>
      <c r="O37" s="110">
        <v>2765.01</v>
      </c>
      <c r="P37" s="110">
        <v>3060.7711189999991</v>
      </c>
      <c r="Q37" s="708">
        <v>4103.05</v>
      </c>
    </row>
    <row r="38" spans="1:17">
      <c r="A38" s="914" t="s">
        <v>72</v>
      </c>
      <c r="B38" s="914"/>
      <c r="C38" s="914"/>
      <c r="D38" s="914"/>
      <c r="E38" s="914"/>
      <c r="F38" s="914"/>
      <c r="G38" s="914"/>
      <c r="H38" s="914"/>
      <c r="I38" s="914"/>
      <c r="J38" s="914"/>
      <c r="K38" s="914"/>
      <c r="L38" s="914"/>
      <c r="M38" s="914"/>
      <c r="N38" s="914"/>
      <c r="O38" s="914"/>
      <c r="P38" s="914"/>
      <c r="Q38" s="914"/>
    </row>
    <row r="39" spans="1:17" ht="24" customHeight="1">
      <c r="A39" s="923" t="s">
        <v>735</v>
      </c>
      <c r="B39" s="923"/>
      <c r="C39" s="923"/>
      <c r="D39" s="923"/>
      <c r="E39" s="923"/>
      <c r="F39" s="923"/>
      <c r="G39" s="923"/>
      <c r="H39" s="923"/>
      <c r="I39" s="923"/>
      <c r="J39" s="923"/>
      <c r="K39" s="923"/>
      <c r="L39" s="923"/>
      <c r="M39" s="923"/>
      <c r="N39" s="923"/>
      <c r="O39" s="923"/>
      <c r="P39" s="923"/>
      <c r="Q39" s="923"/>
    </row>
    <row r="40" spans="1:17" ht="40.5" customHeight="1">
      <c r="A40" s="866" t="s">
        <v>705</v>
      </c>
      <c r="B40" s="858"/>
      <c r="C40" s="858"/>
      <c r="D40" s="858"/>
      <c r="E40" s="858"/>
      <c r="F40" s="858"/>
      <c r="G40" s="858"/>
      <c r="H40" s="858"/>
      <c r="I40" s="858"/>
      <c r="J40" s="858"/>
      <c r="K40" s="858"/>
      <c r="L40" s="858"/>
      <c r="M40" s="858"/>
      <c r="N40" s="858"/>
      <c r="O40" s="858"/>
      <c r="P40" s="858"/>
      <c r="Q40" s="858"/>
    </row>
    <row r="41" spans="1:17">
      <c r="B41" s="263"/>
      <c r="C41" s="263"/>
      <c r="D41" s="263"/>
      <c r="E41" s="263"/>
      <c r="F41" s="263"/>
      <c r="G41" s="263"/>
      <c r="H41" s="263"/>
      <c r="I41" s="263"/>
      <c r="J41" s="263"/>
      <c r="K41" s="263"/>
      <c r="L41" s="263"/>
      <c r="M41" s="263"/>
      <c r="N41" s="263"/>
      <c r="O41" s="263"/>
      <c r="P41" s="263"/>
      <c r="Q41" s="263"/>
    </row>
  </sheetData>
  <mergeCells count="9">
    <mergeCell ref="A1:Q1"/>
    <mergeCell ref="A3:A4"/>
    <mergeCell ref="A38:Q38"/>
    <mergeCell ref="A39:Q39"/>
    <mergeCell ref="A40:Q40"/>
    <mergeCell ref="B3:E3"/>
    <mergeCell ref="F3:I3"/>
    <mergeCell ref="J3:M3"/>
    <mergeCell ref="N3:Q3"/>
  </mergeCells>
  <pageMargins left="0.7" right="0.7" top="0.75" bottom="0.75" header="0.3" footer="0.3"/>
  <webPublishItems count="1">
    <webPublishItem id="28037" divId="C_28037" sourceType="range" sourceRef="A1:Q40" destinationFile="C:\Users\lizzeth.romero\Documents\Numeralia_2017\C19.htm"/>
  </webPublishItem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K46"/>
  <sheetViews>
    <sheetView zoomScaleNormal="100" workbookViewId="0">
      <pane ySplit="3" topLeftCell="A4" activePane="bottomLeft" state="frozen"/>
      <selection pane="bottomLeft" sqref="A1:K1"/>
    </sheetView>
  </sheetViews>
  <sheetFormatPr baseColWidth="10" defaultRowHeight="15"/>
  <cols>
    <col min="1" max="1" width="15.7109375" style="264" customWidth="1"/>
    <col min="2" max="6" width="8.28515625" style="264" customWidth="1"/>
    <col min="7" max="7" width="8.28515625" style="286" customWidth="1"/>
    <col min="8" max="8" width="8.28515625" style="264" customWidth="1"/>
    <col min="9" max="10" width="8.28515625" style="614" customWidth="1"/>
    <col min="11" max="11" width="8.28515625" style="264" customWidth="1"/>
    <col min="12" max="223" width="11.42578125" style="264"/>
    <col min="224" max="224" width="14.7109375" style="264" customWidth="1"/>
    <col min="225" max="244" width="9.28515625" style="264" customWidth="1"/>
    <col min="245" max="479" width="11.42578125" style="264"/>
    <col min="480" max="480" width="14.7109375" style="264" customWidth="1"/>
    <col min="481" max="500" width="9.28515625" style="264" customWidth="1"/>
    <col min="501" max="735" width="11.42578125" style="264"/>
    <col min="736" max="736" width="14.7109375" style="264" customWidth="1"/>
    <col min="737" max="756" width="9.28515625" style="264" customWidth="1"/>
    <col min="757" max="991" width="11.42578125" style="264"/>
    <col min="992" max="992" width="14.7109375" style="264" customWidth="1"/>
    <col min="993" max="1012" width="9.28515625" style="264" customWidth="1"/>
    <col min="1013" max="1247" width="11.42578125" style="264"/>
    <col min="1248" max="1248" width="14.7109375" style="264" customWidth="1"/>
    <col min="1249" max="1268" width="9.28515625" style="264" customWidth="1"/>
    <col min="1269" max="1503" width="11.42578125" style="264"/>
    <col min="1504" max="1504" width="14.7109375" style="264" customWidth="1"/>
    <col min="1505" max="1524" width="9.28515625" style="264" customWidth="1"/>
    <col min="1525" max="1759" width="11.42578125" style="264"/>
    <col min="1760" max="1760" width="14.7109375" style="264" customWidth="1"/>
    <col min="1761" max="1780" width="9.28515625" style="264" customWidth="1"/>
    <col min="1781" max="2015" width="11.42578125" style="264"/>
    <col min="2016" max="2016" width="14.7109375" style="264" customWidth="1"/>
    <col min="2017" max="2036" width="9.28515625" style="264" customWidth="1"/>
    <col min="2037" max="2271" width="11.42578125" style="264"/>
    <col min="2272" max="2272" width="14.7109375" style="264" customWidth="1"/>
    <col min="2273" max="2292" width="9.28515625" style="264" customWidth="1"/>
    <col min="2293" max="2527" width="11.42578125" style="264"/>
    <col min="2528" max="2528" width="14.7109375" style="264" customWidth="1"/>
    <col min="2529" max="2548" width="9.28515625" style="264" customWidth="1"/>
    <col min="2549" max="2783" width="11.42578125" style="264"/>
    <col min="2784" max="2784" width="14.7109375" style="264" customWidth="1"/>
    <col min="2785" max="2804" width="9.28515625" style="264" customWidth="1"/>
    <col min="2805" max="3039" width="11.42578125" style="264"/>
    <col min="3040" max="3040" width="14.7109375" style="264" customWidth="1"/>
    <col min="3041" max="3060" width="9.28515625" style="264" customWidth="1"/>
    <col min="3061" max="3295" width="11.42578125" style="264"/>
    <col min="3296" max="3296" width="14.7109375" style="264" customWidth="1"/>
    <col min="3297" max="3316" width="9.28515625" style="264" customWidth="1"/>
    <col min="3317" max="3551" width="11.42578125" style="264"/>
    <col min="3552" max="3552" width="14.7109375" style="264" customWidth="1"/>
    <col min="3553" max="3572" width="9.28515625" style="264" customWidth="1"/>
    <col min="3573" max="3807" width="11.42578125" style="264"/>
    <col min="3808" max="3808" width="14.7109375" style="264" customWidth="1"/>
    <col min="3809" max="3828" width="9.28515625" style="264" customWidth="1"/>
    <col min="3829" max="4063" width="11.42578125" style="264"/>
    <col min="4064" max="4064" width="14.7109375" style="264" customWidth="1"/>
    <col min="4065" max="4084" width="9.28515625" style="264" customWidth="1"/>
    <col min="4085" max="4319" width="11.42578125" style="264"/>
    <col min="4320" max="4320" width="14.7109375" style="264" customWidth="1"/>
    <col min="4321" max="4340" width="9.28515625" style="264" customWidth="1"/>
    <col min="4341" max="4575" width="11.42578125" style="264"/>
    <col min="4576" max="4576" width="14.7109375" style="264" customWidth="1"/>
    <col min="4577" max="4596" width="9.28515625" style="264" customWidth="1"/>
    <col min="4597" max="4831" width="11.42578125" style="264"/>
    <col min="4832" max="4832" width="14.7109375" style="264" customWidth="1"/>
    <col min="4833" max="4852" width="9.28515625" style="264" customWidth="1"/>
    <col min="4853" max="5087" width="11.42578125" style="264"/>
    <col min="5088" max="5088" width="14.7109375" style="264" customWidth="1"/>
    <col min="5089" max="5108" width="9.28515625" style="264" customWidth="1"/>
    <col min="5109" max="5343" width="11.42578125" style="264"/>
    <col min="5344" max="5344" width="14.7109375" style="264" customWidth="1"/>
    <col min="5345" max="5364" width="9.28515625" style="264" customWidth="1"/>
    <col min="5365" max="5599" width="11.42578125" style="264"/>
    <col min="5600" max="5600" width="14.7109375" style="264" customWidth="1"/>
    <col min="5601" max="5620" width="9.28515625" style="264" customWidth="1"/>
    <col min="5621" max="5855" width="11.42578125" style="264"/>
    <col min="5856" max="5856" width="14.7109375" style="264" customWidth="1"/>
    <col min="5857" max="5876" width="9.28515625" style="264" customWidth="1"/>
    <col min="5877" max="6111" width="11.42578125" style="264"/>
    <col min="6112" max="6112" width="14.7109375" style="264" customWidth="1"/>
    <col min="6113" max="6132" width="9.28515625" style="264" customWidth="1"/>
    <col min="6133" max="6367" width="11.42578125" style="264"/>
    <col min="6368" max="6368" width="14.7109375" style="264" customWidth="1"/>
    <col min="6369" max="6388" width="9.28515625" style="264" customWidth="1"/>
    <col min="6389" max="6623" width="11.42578125" style="264"/>
    <col min="6624" max="6624" width="14.7109375" style="264" customWidth="1"/>
    <col min="6625" max="6644" width="9.28515625" style="264" customWidth="1"/>
    <col min="6645" max="6879" width="11.42578125" style="264"/>
    <col min="6880" max="6880" width="14.7109375" style="264" customWidth="1"/>
    <col min="6881" max="6900" width="9.28515625" style="264" customWidth="1"/>
    <col min="6901" max="7135" width="11.42578125" style="264"/>
    <col min="7136" max="7136" width="14.7109375" style="264" customWidth="1"/>
    <col min="7137" max="7156" width="9.28515625" style="264" customWidth="1"/>
    <col min="7157" max="7391" width="11.42578125" style="264"/>
    <col min="7392" max="7392" width="14.7109375" style="264" customWidth="1"/>
    <col min="7393" max="7412" width="9.28515625" style="264" customWidth="1"/>
    <col min="7413" max="7647" width="11.42578125" style="264"/>
    <col min="7648" max="7648" width="14.7109375" style="264" customWidth="1"/>
    <col min="7649" max="7668" width="9.28515625" style="264" customWidth="1"/>
    <col min="7669" max="7903" width="11.42578125" style="264"/>
    <col min="7904" max="7904" width="14.7109375" style="264" customWidth="1"/>
    <col min="7905" max="7924" width="9.28515625" style="264" customWidth="1"/>
    <col min="7925" max="8159" width="11.42578125" style="264"/>
    <col min="8160" max="8160" width="14.7109375" style="264" customWidth="1"/>
    <col min="8161" max="8180" width="9.28515625" style="264" customWidth="1"/>
    <col min="8181" max="8415" width="11.42578125" style="264"/>
    <col min="8416" max="8416" width="14.7109375" style="264" customWidth="1"/>
    <col min="8417" max="8436" width="9.28515625" style="264" customWidth="1"/>
    <col min="8437" max="8671" width="11.42578125" style="264"/>
    <col min="8672" max="8672" width="14.7109375" style="264" customWidth="1"/>
    <col min="8673" max="8692" width="9.28515625" style="264" customWidth="1"/>
    <col min="8693" max="8927" width="11.42578125" style="264"/>
    <col min="8928" max="8928" width="14.7109375" style="264" customWidth="1"/>
    <col min="8929" max="8948" width="9.28515625" style="264" customWidth="1"/>
    <col min="8949" max="9183" width="11.42578125" style="264"/>
    <col min="9184" max="9184" width="14.7109375" style="264" customWidth="1"/>
    <col min="9185" max="9204" width="9.28515625" style="264" customWidth="1"/>
    <col min="9205" max="9439" width="11.42578125" style="264"/>
    <col min="9440" max="9440" width="14.7109375" style="264" customWidth="1"/>
    <col min="9441" max="9460" width="9.28515625" style="264" customWidth="1"/>
    <col min="9461" max="9695" width="11.42578125" style="264"/>
    <col min="9696" max="9696" width="14.7109375" style="264" customWidth="1"/>
    <col min="9697" max="9716" width="9.28515625" style="264" customWidth="1"/>
    <col min="9717" max="9951" width="11.42578125" style="264"/>
    <col min="9952" max="9952" width="14.7109375" style="264" customWidth="1"/>
    <col min="9953" max="9972" width="9.28515625" style="264" customWidth="1"/>
    <col min="9973" max="10207" width="11.42578125" style="264"/>
    <col min="10208" max="10208" width="14.7109375" style="264" customWidth="1"/>
    <col min="10209" max="10228" width="9.28515625" style="264" customWidth="1"/>
    <col min="10229" max="10463" width="11.42578125" style="264"/>
    <col min="10464" max="10464" width="14.7109375" style="264" customWidth="1"/>
    <col min="10465" max="10484" width="9.28515625" style="264" customWidth="1"/>
    <col min="10485" max="10719" width="11.42578125" style="264"/>
    <col min="10720" max="10720" width="14.7109375" style="264" customWidth="1"/>
    <col min="10721" max="10740" width="9.28515625" style="264" customWidth="1"/>
    <col min="10741" max="10975" width="11.42578125" style="264"/>
    <col min="10976" max="10976" width="14.7109375" style="264" customWidth="1"/>
    <col min="10977" max="10996" width="9.28515625" style="264" customWidth="1"/>
    <col min="10997" max="11231" width="11.42578125" style="264"/>
    <col min="11232" max="11232" width="14.7109375" style="264" customWidth="1"/>
    <col min="11233" max="11252" width="9.28515625" style="264" customWidth="1"/>
    <col min="11253" max="11487" width="11.42578125" style="264"/>
    <col min="11488" max="11488" width="14.7109375" style="264" customWidth="1"/>
    <col min="11489" max="11508" width="9.28515625" style="264" customWidth="1"/>
    <col min="11509" max="11743" width="11.42578125" style="264"/>
    <col min="11744" max="11744" width="14.7109375" style="264" customWidth="1"/>
    <col min="11745" max="11764" width="9.28515625" style="264" customWidth="1"/>
    <col min="11765" max="11999" width="11.42578125" style="264"/>
    <col min="12000" max="12000" width="14.7109375" style="264" customWidth="1"/>
    <col min="12001" max="12020" width="9.28515625" style="264" customWidth="1"/>
    <col min="12021" max="12255" width="11.42578125" style="264"/>
    <col min="12256" max="12256" width="14.7109375" style="264" customWidth="1"/>
    <col min="12257" max="12276" width="9.28515625" style="264" customWidth="1"/>
    <col min="12277" max="12511" width="11.42578125" style="264"/>
    <col min="12512" max="12512" width="14.7109375" style="264" customWidth="1"/>
    <col min="12513" max="12532" width="9.28515625" style="264" customWidth="1"/>
    <col min="12533" max="12767" width="11.42578125" style="264"/>
    <col min="12768" max="12768" width="14.7109375" style="264" customWidth="1"/>
    <col min="12769" max="12788" width="9.28515625" style="264" customWidth="1"/>
    <col min="12789" max="13023" width="11.42578125" style="264"/>
    <col min="13024" max="13024" width="14.7109375" style="264" customWidth="1"/>
    <col min="13025" max="13044" width="9.28515625" style="264" customWidth="1"/>
    <col min="13045" max="13279" width="11.42578125" style="264"/>
    <col min="13280" max="13280" width="14.7109375" style="264" customWidth="1"/>
    <col min="13281" max="13300" width="9.28515625" style="264" customWidth="1"/>
    <col min="13301" max="13535" width="11.42578125" style="264"/>
    <col min="13536" max="13536" width="14.7109375" style="264" customWidth="1"/>
    <col min="13537" max="13556" width="9.28515625" style="264" customWidth="1"/>
    <col min="13557" max="13791" width="11.42578125" style="264"/>
    <col min="13792" max="13792" width="14.7109375" style="264" customWidth="1"/>
    <col min="13793" max="13812" width="9.28515625" style="264" customWidth="1"/>
    <col min="13813" max="14047" width="11.42578125" style="264"/>
    <col min="14048" max="14048" width="14.7109375" style="264" customWidth="1"/>
    <col min="14049" max="14068" width="9.28515625" style="264" customWidth="1"/>
    <col min="14069" max="14303" width="11.42578125" style="264"/>
    <col min="14304" max="14304" width="14.7109375" style="264" customWidth="1"/>
    <col min="14305" max="14324" width="9.28515625" style="264" customWidth="1"/>
    <col min="14325" max="14559" width="11.42578125" style="264"/>
    <col min="14560" max="14560" width="14.7109375" style="264" customWidth="1"/>
    <col min="14561" max="14580" width="9.28515625" style="264" customWidth="1"/>
    <col min="14581" max="14815" width="11.42578125" style="264"/>
    <col min="14816" max="14816" width="14.7109375" style="264" customWidth="1"/>
    <col min="14817" max="14836" width="9.28515625" style="264" customWidth="1"/>
    <col min="14837" max="15071" width="11.42578125" style="264"/>
    <col min="15072" max="15072" width="14.7109375" style="264" customWidth="1"/>
    <col min="15073" max="15092" width="9.28515625" style="264" customWidth="1"/>
    <col min="15093" max="15327" width="11.42578125" style="264"/>
    <col min="15328" max="15328" width="14.7109375" style="264" customWidth="1"/>
    <col min="15329" max="15348" width="9.28515625" style="264" customWidth="1"/>
    <col min="15349" max="15583" width="11.42578125" style="264"/>
    <col min="15584" max="15584" width="14.7109375" style="264" customWidth="1"/>
    <col min="15585" max="15604" width="9.28515625" style="264" customWidth="1"/>
    <col min="15605" max="15839" width="11.42578125" style="264"/>
    <col min="15840" max="15840" width="14.7109375" style="264" customWidth="1"/>
    <col min="15841" max="15860" width="9.28515625" style="264" customWidth="1"/>
    <col min="15861" max="16095" width="11.42578125" style="264"/>
    <col min="16096" max="16096" width="14.7109375" style="264" customWidth="1"/>
    <col min="16097" max="16116" width="9.28515625" style="264" customWidth="1"/>
    <col min="16117" max="16384" width="11.42578125" style="264"/>
  </cols>
  <sheetData>
    <row r="1" spans="1:11" ht="17.25">
      <c r="A1" s="882" t="s">
        <v>83</v>
      </c>
      <c r="B1" s="882"/>
      <c r="C1" s="882"/>
      <c r="D1" s="882"/>
      <c r="E1" s="882"/>
      <c r="F1" s="882"/>
      <c r="G1" s="882"/>
      <c r="H1" s="882"/>
      <c r="I1" s="882"/>
      <c r="J1" s="882"/>
      <c r="K1" s="882"/>
    </row>
    <row r="2" spans="1:11" ht="15.75" thickBot="1">
      <c r="A2" s="25" t="s">
        <v>47</v>
      </c>
    </row>
    <row r="3" spans="1:11" ht="15" customHeight="1">
      <c r="A3" s="692" t="s">
        <v>2</v>
      </c>
      <c r="B3" s="3" t="s">
        <v>569</v>
      </c>
      <c r="C3" s="3">
        <v>2008</v>
      </c>
      <c r="D3" s="167">
        <v>2009</v>
      </c>
      <c r="E3" s="3">
        <v>2010</v>
      </c>
      <c r="F3" s="111">
        <v>2011</v>
      </c>
      <c r="G3" s="111">
        <v>2012</v>
      </c>
      <c r="H3" s="111">
        <v>2013</v>
      </c>
      <c r="I3" s="111">
        <v>2014</v>
      </c>
      <c r="J3" s="111">
        <v>2015</v>
      </c>
      <c r="K3" s="112">
        <v>2016</v>
      </c>
    </row>
    <row r="4" spans="1:11">
      <c r="A4" s="21" t="s">
        <v>3</v>
      </c>
      <c r="B4" s="6">
        <v>4090.6</v>
      </c>
      <c r="C4" s="6">
        <v>4424.96</v>
      </c>
      <c r="D4" s="6">
        <v>2617.9</v>
      </c>
      <c r="E4" s="6">
        <v>3726.38</v>
      </c>
      <c r="F4" s="6">
        <v>6013.36</v>
      </c>
      <c r="G4" s="6">
        <v>6103.7959999999994</v>
      </c>
      <c r="H4" s="6">
        <v>1872.6</v>
      </c>
      <c r="I4" s="91">
        <v>3610</v>
      </c>
      <c r="J4" s="91">
        <v>2405</v>
      </c>
      <c r="K4" s="96">
        <v>2050</v>
      </c>
    </row>
    <row r="5" spans="1:11">
      <c r="A5" s="113" t="s">
        <v>4</v>
      </c>
      <c r="B5" s="8">
        <v>1684.6</v>
      </c>
      <c r="C5" s="8">
        <v>3780.43</v>
      </c>
      <c r="D5" s="8">
        <v>11.2</v>
      </c>
      <c r="E5" s="8">
        <v>1106</v>
      </c>
      <c r="F5" s="8">
        <v>582.37</v>
      </c>
      <c r="G5" s="8">
        <v>1728.95</v>
      </c>
      <c r="H5" s="8">
        <v>112</v>
      </c>
      <c r="I5" s="92">
        <v>0</v>
      </c>
      <c r="J5" s="92">
        <v>0</v>
      </c>
      <c r="K5" s="97">
        <v>0</v>
      </c>
    </row>
    <row r="6" spans="1:11">
      <c r="A6" s="114" t="s">
        <v>5</v>
      </c>
      <c r="B6" s="6">
        <v>2005.3600000000001</v>
      </c>
      <c r="C6" s="6">
        <v>512.22</v>
      </c>
      <c r="D6" s="6">
        <v>443.1</v>
      </c>
      <c r="E6" s="6">
        <v>406</v>
      </c>
      <c r="F6" s="6">
        <v>822.7</v>
      </c>
      <c r="G6" s="6">
        <v>970</v>
      </c>
      <c r="H6" s="6">
        <v>638</v>
      </c>
      <c r="I6" s="91">
        <v>853</v>
      </c>
      <c r="J6" s="91">
        <v>509</v>
      </c>
      <c r="K6" s="96">
        <v>660</v>
      </c>
    </row>
    <row r="7" spans="1:11">
      <c r="A7" s="115" t="s">
        <v>6</v>
      </c>
      <c r="B7" s="8">
        <v>2099</v>
      </c>
      <c r="C7" s="8">
        <v>5004.1000000000004</v>
      </c>
      <c r="D7" s="8">
        <v>2375.5</v>
      </c>
      <c r="E7" s="8">
        <v>4540.3</v>
      </c>
      <c r="F7" s="8">
        <v>7806</v>
      </c>
      <c r="G7" s="8">
        <v>11085</v>
      </c>
      <c r="H7" s="8">
        <v>842.44</v>
      </c>
      <c r="I7" s="92">
        <v>780</v>
      </c>
      <c r="J7" s="92">
        <v>833</v>
      </c>
      <c r="K7" s="97">
        <v>593</v>
      </c>
    </row>
    <row r="8" spans="1:11">
      <c r="A8" s="114" t="s">
        <v>7</v>
      </c>
      <c r="B8" s="6">
        <v>63419.6</v>
      </c>
      <c r="C8" s="6">
        <v>32945.230000000003</v>
      </c>
      <c r="D8" s="6">
        <v>20991</v>
      </c>
      <c r="E8" s="6">
        <v>27082</v>
      </c>
      <c r="F8" s="6">
        <v>24609</v>
      </c>
      <c r="G8" s="6">
        <v>32191.39</v>
      </c>
      <c r="H8" s="6">
        <v>2785</v>
      </c>
      <c r="I8" s="91">
        <v>2500</v>
      </c>
      <c r="J8" s="91">
        <v>1757</v>
      </c>
      <c r="K8" s="96">
        <v>3334</v>
      </c>
    </row>
    <row r="9" spans="1:11">
      <c r="A9" s="115" t="s">
        <v>8</v>
      </c>
      <c r="B9" s="8">
        <v>3096</v>
      </c>
      <c r="C9" s="8">
        <v>3292.2699999999995</v>
      </c>
      <c r="D9" s="8">
        <v>2024.5</v>
      </c>
      <c r="E9" s="8">
        <v>1726.05</v>
      </c>
      <c r="F9" s="8">
        <v>4562.25</v>
      </c>
      <c r="G9" s="8">
        <v>4302.2700000000004</v>
      </c>
      <c r="H9" s="8">
        <v>2535.44</v>
      </c>
      <c r="I9" s="92">
        <v>2678</v>
      </c>
      <c r="J9" s="92">
        <v>3294.6</v>
      </c>
      <c r="K9" s="97">
        <v>3033.2</v>
      </c>
    </row>
    <row r="10" spans="1:11">
      <c r="A10" s="114" t="s">
        <v>9</v>
      </c>
      <c r="B10" s="6">
        <v>16177.710000000001</v>
      </c>
      <c r="C10" s="6">
        <v>35233.399999999994</v>
      </c>
      <c r="D10" s="6">
        <v>12424.95</v>
      </c>
      <c r="E10" s="6">
        <v>11064.76</v>
      </c>
      <c r="F10" s="6">
        <v>11569.02</v>
      </c>
      <c r="G10" s="6">
        <v>25346.020000000004</v>
      </c>
      <c r="H10" s="6">
        <v>8672.51</v>
      </c>
      <c r="I10" s="91">
        <v>4560</v>
      </c>
      <c r="J10" s="91">
        <v>2475.3000000000002</v>
      </c>
      <c r="K10" s="96">
        <v>0</v>
      </c>
    </row>
    <row r="11" spans="1:11">
      <c r="A11" s="115" t="s">
        <v>10</v>
      </c>
      <c r="B11" s="8">
        <v>7896</v>
      </c>
      <c r="C11" s="8">
        <v>8622.7199999999993</v>
      </c>
      <c r="D11" s="8">
        <v>3487.79</v>
      </c>
      <c r="E11" s="8">
        <v>5511</v>
      </c>
      <c r="F11" s="8">
        <v>2893.9700000000003</v>
      </c>
      <c r="G11" s="8">
        <v>9519.65</v>
      </c>
      <c r="H11" s="8">
        <v>7326</v>
      </c>
      <c r="I11" s="92">
        <v>8209</v>
      </c>
      <c r="J11" s="92">
        <v>5349</v>
      </c>
      <c r="K11" s="97">
        <v>5453</v>
      </c>
    </row>
    <row r="12" spans="1:11">
      <c r="A12" s="699" t="s">
        <v>523</v>
      </c>
      <c r="B12" s="6">
        <v>430</v>
      </c>
      <c r="C12" s="6">
        <v>413</v>
      </c>
      <c r="D12" s="6">
        <v>200</v>
      </c>
      <c r="E12" s="6">
        <v>148.5</v>
      </c>
      <c r="F12" s="6">
        <v>231.95</v>
      </c>
      <c r="G12" s="6">
        <v>185</v>
      </c>
      <c r="H12" s="6">
        <v>360</v>
      </c>
      <c r="I12" s="91">
        <v>285</v>
      </c>
      <c r="J12" s="91">
        <v>259</v>
      </c>
      <c r="K12" s="96">
        <v>190</v>
      </c>
    </row>
    <row r="13" spans="1:11">
      <c r="A13" s="115" t="s">
        <v>12</v>
      </c>
      <c r="B13" s="8">
        <v>6824</v>
      </c>
      <c r="C13" s="8">
        <v>6316.2690000000002</v>
      </c>
      <c r="D13" s="8">
        <v>7033.36</v>
      </c>
      <c r="E13" s="8">
        <v>8461.69</v>
      </c>
      <c r="F13" s="8">
        <v>11304.98</v>
      </c>
      <c r="G13" s="8">
        <v>19068.87</v>
      </c>
      <c r="H13" s="8">
        <v>7601</v>
      </c>
      <c r="I13" s="92">
        <v>8434.5</v>
      </c>
      <c r="J13" s="92">
        <v>6968</v>
      </c>
      <c r="K13" s="97">
        <v>8198.5</v>
      </c>
    </row>
    <row r="14" spans="1:11">
      <c r="A14" s="114" t="s">
        <v>13</v>
      </c>
      <c r="B14" s="6">
        <v>6421.92</v>
      </c>
      <c r="C14" s="6">
        <v>11754.579999999998</v>
      </c>
      <c r="D14" s="6">
        <v>6382.43</v>
      </c>
      <c r="E14" s="6">
        <v>11234.73</v>
      </c>
      <c r="F14" s="6">
        <v>6114.6</v>
      </c>
      <c r="G14" s="6">
        <v>14108.99</v>
      </c>
      <c r="H14" s="6">
        <v>6303.09</v>
      </c>
      <c r="I14" s="91">
        <v>7086</v>
      </c>
      <c r="J14" s="91">
        <v>5717</v>
      </c>
      <c r="K14" s="96">
        <v>6546</v>
      </c>
    </row>
    <row r="15" spans="1:11">
      <c r="A15" s="115" t="s">
        <v>14</v>
      </c>
      <c r="B15" s="8">
        <v>4494.3</v>
      </c>
      <c r="C15" s="8">
        <v>14008.95</v>
      </c>
      <c r="D15" s="8">
        <v>3617.25</v>
      </c>
      <c r="E15" s="8">
        <v>8084.13</v>
      </c>
      <c r="F15" s="8">
        <v>17505.48</v>
      </c>
      <c r="G15" s="8">
        <v>18231.388800000001</v>
      </c>
      <c r="H15" s="8">
        <v>14551.47</v>
      </c>
      <c r="I15" s="92">
        <v>8664</v>
      </c>
      <c r="J15" s="92">
        <v>9385</v>
      </c>
      <c r="K15" s="97">
        <v>9504</v>
      </c>
    </row>
    <row r="16" spans="1:11">
      <c r="A16" s="114" t="s">
        <v>15</v>
      </c>
      <c r="B16" s="6">
        <v>3285</v>
      </c>
      <c r="C16" s="6">
        <v>7019.87</v>
      </c>
      <c r="D16" s="6">
        <v>3581</v>
      </c>
      <c r="E16" s="6">
        <v>5917</v>
      </c>
      <c r="F16" s="6">
        <v>5120.21</v>
      </c>
      <c r="G16" s="6">
        <v>7980.9499999999989</v>
      </c>
      <c r="H16" s="6">
        <v>5579.7</v>
      </c>
      <c r="I16" s="91">
        <v>4960</v>
      </c>
      <c r="J16" s="91">
        <v>4373</v>
      </c>
      <c r="K16" s="96">
        <v>5222</v>
      </c>
    </row>
    <row r="17" spans="1:11">
      <c r="A17" s="115" t="s">
        <v>16</v>
      </c>
      <c r="B17" s="8">
        <v>14631.61</v>
      </c>
      <c r="C17" s="8">
        <v>24560.400000000001</v>
      </c>
      <c r="D17" s="8">
        <v>12422.38</v>
      </c>
      <c r="E17" s="8">
        <v>9077</v>
      </c>
      <c r="F17" s="8">
        <v>7178</v>
      </c>
      <c r="G17" s="8">
        <v>28757.059399999995</v>
      </c>
      <c r="H17" s="8">
        <v>11665</v>
      </c>
      <c r="I17" s="92">
        <v>6872.7190000000001</v>
      </c>
      <c r="J17" s="92">
        <v>2674</v>
      </c>
      <c r="K17" s="97">
        <v>2853.5</v>
      </c>
    </row>
    <row r="18" spans="1:11">
      <c r="A18" s="114" t="s">
        <v>17</v>
      </c>
      <c r="B18" s="6">
        <v>4492.5409090909088</v>
      </c>
      <c r="C18" s="6">
        <v>10883.42</v>
      </c>
      <c r="D18" s="6">
        <v>13189.2</v>
      </c>
      <c r="E18" s="6">
        <v>18051.29</v>
      </c>
      <c r="F18" s="6">
        <v>16223.400000000001</v>
      </c>
      <c r="G18" s="6">
        <v>12043.640000000003</v>
      </c>
      <c r="H18" s="6">
        <v>6493</v>
      </c>
      <c r="I18" s="91">
        <v>6775</v>
      </c>
      <c r="J18" s="91">
        <v>4651</v>
      </c>
      <c r="K18" s="96">
        <v>5606</v>
      </c>
    </row>
    <row r="19" spans="1:11">
      <c r="A19" s="115" t="s">
        <v>18</v>
      </c>
      <c r="B19" s="8">
        <v>10799.630000000001</v>
      </c>
      <c r="C19" s="8">
        <v>18929.900000000001</v>
      </c>
      <c r="D19" s="8">
        <v>6127.37</v>
      </c>
      <c r="E19" s="8">
        <v>14263.609999999997</v>
      </c>
      <c r="F19" s="8">
        <v>12285.68</v>
      </c>
      <c r="G19" s="8">
        <v>8784.66</v>
      </c>
      <c r="H19" s="8">
        <v>5100.7539999999999</v>
      </c>
      <c r="I19" s="92">
        <v>7051.1</v>
      </c>
      <c r="J19" s="92">
        <v>4993</v>
      </c>
      <c r="K19" s="97">
        <v>5772.4</v>
      </c>
    </row>
    <row r="20" spans="1:11">
      <c r="A20" s="114" t="s">
        <v>19</v>
      </c>
      <c r="B20" s="6">
        <v>3240</v>
      </c>
      <c r="C20" s="6">
        <v>4513.3999999999996</v>
      </c>
      <c r="D20" s="6">
        <v>1870</v>
      </c>
      <c r="E20" s="6">
        <v>3828</v>
      </c>
      <c r="F20" s="6">
        <v>6214</v>
      </c>
      <c r="G20" s="6">
        <v>5594.3</v>
      </c>
      <c r="H20" s="6">
        <v>4343</v>
      </c>
      <c r="I20" s="91">
        <v>3035</v>
      </c>
      <c r="J20" s="91">
        <v>3135</v>
      </c>
      <c r="K20" s="96">
        <v>3473</v>
      </c>
    </row>
    <row r="21" spans="1:11">
      <c r="A21" s="115" t="s">
        <v>20</v>
      </c>
      <c r="B21" s="8">
        <v>8263.19</v>
      </c>
      <c r="C21" s="8">
        <v>10065.800000000001</v>
      </c>
      <c r="D21" s="8">
        <v>6880</v>
      </c>
      <c r="E21" s="8">
        <v>7367.81</v>
      </c>
      <c r="F21" s="8">
        <v>9118.1</v>
      </c>
      <c r="G21" s="8">
        <v>15034.4</v>
      </c>
      <c r="H21" s="8">
        <v>8767</v>
      </c>
      <c r="I21" s="92">
        <v>9104</v>
      </c>
      <c r="J21" s="92">
        <v>8605</v>
      </c>
      <c r="K21" s="97">
        <v>6376</v>
      </c>
    </row>
    <row r="22" spans="1:11">
      <c r="A22" s="114" t="s">
        <v>21</v>
      </c>
      <c r="B22" s="6">
        <v>16698</v>
      </c>
      <c r="C22" s="6">
        <v>14281.3</v>
      </c>
      <c r="D22" s="6">
        <v>4246</v>
      </c>
      <c r="E22" s="6">
        <v>14598.349999999999</v>
      </c>
      <c r="F22" s="6">
        <v>6899</v>
      </c>
      <c r="G22" s="6">
        <v>13218.2</v>
      </c>
      <c r="H22" s="6">
        <v>2604</v>
      </c>
      <c r="I22" s="91">
        <v>2465</v>
      </c>
      <c r="J22" s="91">
        <v>1765</v>
      </c>
      <c r="K22" s="96">
        <v>2739.8</v>
      </c>
    </row>
    <row r="23" spans="1:11">
      <c r="A23" s="115" t="s">
        <v>22</v>
      </c>
      <c r="B23" s="8">
        <v>5641.5</v>
      </c>
      <c r="C23" s="8">
        <v>8997.9199999999983</v>
      </c>
      <c r="D23" s="8">
        <v>3277.5</v>
      </c>
      <c r="E23" s="8">
        <v>6410.6500000000005</v>
      </c>
      <c r="F23" s="8">
        <v>7774.1</v>
      </c>
      <c r="G23" s="8">
        <v>7139.91</v>
      </c>
      <c r="H23" s="8">
        <v>3608.9</v>
      </c>
      <c r="I23" s="92">
        <v>4071.3999999999996</v>
      </c>
      <c r="J23" s="92">
        <v>2173.8000000000002</v>
      </c>
      <c r="K23" s="97">
        <v>3212.7</v>
      </c>
    </row>
    <row r="24" spans="1:11">
      <c r="A24" s="114" t="s">
        <v>23</v>
      </c>
      <c r="B24" s="6">
        <v>8555.7999999999993</v>
      </c>
      <c r="C24" s="6">
        <v>37180.28</v>
      </c>
      <c r="D24" s="6">
        <v>7149.92</v>
      </c>
      <c r="E24" s="6">
        <v>8304.2900000000009</v>
      </c>
      <c r="F24" s="6">
        <v>17919.240000000002</v>
      </c>
      <c r="G24" s="6">
        <v>29901.25</v>
      </c>
      <c r="H24" s="6">
        <v>17067.43</v>
      </c>
      <c r="I24" s="91">
        <v>6210.5</v>
      </c>
      <c r="J24" s="91">
        <v>5908.4</v>
      </c>
      <c r="K24" s="96">
        <v>7912.5999999999995</v>
      </c>
    </row>
    <row r="25" spans="1:11">
      <c r="A25" s="115" t="s">
        <v>24</v>
      </c>
      <c r="B25" s="8">
        <v>3372.4</v>
      </c>
      <c r="C25" s="8">
        <v>2865.02</v>
      </c>
      <c r="D25" s="8">
        <v>2278.0300000000002</v>
      </c>
      <c r="E25" s="8">
        <v>2837.57</v>
      </c>
      <c r="F25" s="8">
        <v>3982.5</v>
      </c>
      <c r="G25" s="8">
        <v>6582.2</v>
      </c>
      <c r="H25" s="8">
        <v>3219.43</v>
      </c>
      <c r="I25" s="92">
        <v>4410</v>
      </c>
      <c r="J25" s="92">
        <v>3388</v>
      </c>
      <c r="K25" s="97">
        <v>2239</v>
      </c>
    </row>
    <row r="26" spans="1:11">
      <c r="A26" s="114" t="s">
        <v>25</v>
      </c>
      <c r="B26" s="6">
        <v>3772.2</v>
      </c>
      <c r="C26" s="6">
        <v>5738</v>
      </c>
      <c r="D26" s="6">
        <v>1084.8</v>
      </c>
      <c r="E26" s="6">
        <v>3131.2</v>
      </c>
      <c r="F26" s="6">
        <v>4181.99</v>
      </c>
      <c r="G26" s="6">
        <v>4749.8099999999995</v>
      </c>
      <c r="H26" s="6">
        <v>1318</v>
      </c>
      <c r="I26" s="91">
        <v>1189</v>
      </c>
      <c r="J26" s="91">
        <v>0</v>
      </c>
      <c r="K26" s="96">
        <v>1395</v>
      </c>
    </row>
    <row r="27" spans="1:11">
      <c r="A27" s="115" t="s">
        <v>26</v>
      </c>
      <c r="B27" s="8">
        <v>49135.85</v>
      </c>
      <c r="C27" s="8">
        <v>19458.29</v>
      </c>
      <c r="D27" s="8">
        <v>15155</v>
      </c>
      <c r="E27" s="8">
        <v>31054</v>
      </c>
      <c r="F27" s="8">
        <v>17691.64</v>
      </c>
      <c r="G27" s="8">
        <v>36209</v>
      </c>
      <c r="H27" s="8">
        <v>6660</v>
      </c>
      <c r="I27" s="92">
        <v>4459</v>
      </c>
      <c r="J27" s="92">
        <v>4151</v>
      </c>
      <c r="K27" s="97">
        <v>4520</v>
      </c>
    </row>
    <row r="28" spans="1:11">
      <c r="A28" s="114" t="s">
        <v>27</v>
      </c>
      <c r="B28" s="6">
        <v>6916.7</v>
      </c>
      <c r="C28" s="6">
        <v>7107</v>
      </c>
      <c r="D28" s="6">
        <v>5265</v>
      </c>
      <c r="E28" s="6">
        <v>7097</v>
      </c>
      <c r="F28" s="6">
        <v>7702.27</v>
      </c>
      <c r="G28" s="6">
        <v>10674.3</v>
      </c>
      <c r="H28" s="6">
        <v>3050</v>
      </c>
      <c r="I28" s="91">
        <v>3140</v>
      </c>
      <c r="J28" s="91">
        <v>2906</v>
      </c>
      <c r="K28" s="96">
        <v>1765</v>
      </c>
    </row>
    <row r="29" spans="1:11">
      <c r="A29" s="115" t="s">
        <v>28</v>
      </c>
      <c r="B29" s="8">
        <v>22602.12</v>
      </c>
      <c r="C29" s="8">
        <v>3278.54</v>
      </c>
      <c r="D29" s="8">
        <v>3294.41</v>
      </c>
      <c r="E29" s="8">
        <v>2486.1</v>
      </c>
      <c r="F29" s="8">
        <v>3019.5</v>
      </c>
      <c r="G29" s="8">
        <v>4408.63</v>
      </c>
      <c r="H29" s="8">
        <v>1262.18</v>
      </c>
      <c r="I29" s="92">
        <v>3200</v>
      </c>
      <c r="J29" s="92">
        <v>1000</v>
      </c>
      <c r="K29" s="97">
        <v>2400</v>
      </c>
    </row>
    <row r="30" spans="1:11">
      <c r="A30" s="114" t="s">
        <v>29</v>
      </c>
      <c r="B30" s="6">
        <v>2180</v>
      </c>
      <c r="C30" s="6">
        <v>7892.52</v>
      </c>
      <c r="D30" s="6">
        <v>389.95</v>
      </c>
      <c r="E30" s="6">
        <v>7286.62</v>
      </c>
      <c r="F30" s="6">
        <v>2896.5</v>
      </c>
      <c r="G30" s="6">
        <v>12279.200000000003</v>
      </c>
      <c r="H30" s="6">
        <v>4814.95</v>
      </c>
      <c r="I30" s="91" t="s">
        <v>65</v>
      </c>
      <c r="J30" s="91">
        <v>0</v>
      </c>
      <c r="K30" s="96">
        <v>0</v>
      </c>
    </row>
    <row r="31" spans="1:11">
      <c r="A31" s="115" t="s">
        <v>30</v>
      </c>
      <c r="B31" s="8">
        <v>6986.9849999999997</v>
      </c>
      <c r="C31" s="8">
        <v>6138.3</v>
      </c>
      <c r="D31" s="8">
        <v>1523</v>
      </c>
      <c r="E31" s="8">
        <v>3805.8900000000003</v>
      </c>
      <c r="F31" s="8">
        <v>3188.35</v>
      </c>
      <c r="G31" s="8">
        <v>3148.1800000000003</v>
      </c>
      <c r="H31" s="8">
        <v>863.6</v>
      </c>
      <c r="I31" s="92">
        <v>1182.68</v>
      </c>
      <c r="J31" s="92">
        <v>889</v>
      </c>
      <c r="K31" s="97">
        <v>655.5</v>
      </c>
    </row>
    <row r="32" spans="1:11">
      <c r="A32" s="114" t="s">
        <v>31</v>
      </c>
      <c r="B32" s="6">
        <v>2527.8000000000002</v>
      </c>
      <c r="C32" s="6">
        <v>3150.6</v>
      </c>
      <c r="D32" s="6">
        <v>2846.5</v>
      </c>
      <c r="E32" s="6">
        <v>3936.3</v>
      </c>
      <c r="F32" s="6">
        <v>4852.2</v>
      </c>
      <c r="G32" s="6">
        <v>5395.65</v>
      </c>
      <c r="H32" s="6">
        <v>5116</v>
      </c>
      <c r="I32" s="91">
        <v>1947</v>
      </c>
      <c r="J32" s="91">
        <v>2604</v>
      </c>
      <c r="K32" s="96">
        <v>3527</v>
      </c>
    </row>
    <row r="33" spans="1:11">
      <c r="A33" s="115" t="s">
        <v>32</v>
      </c>
      <c r="B33" s="8">
        <v>29701.3</v>
      </c>
      <c r="C33" s="8">
        <v>30911.89</v>
      </c>
      <c r="D33" s="8">
        <v>3333.5</v>
      </c>
      <c r="E33" s="8">
        <v>13289.52</v>
      </c>
      <c r="F33" s="8">
        <v>20148.200000000004</v>
      </c>
      <c r="G33" s="8">
        <v>30515.059999999994</v>
      </c>
      <c r="H33" s="8">
        <v>12538.18</v>
      </c>
      <c r="I33" s="92">
        <v>4978.3870000000015</v>
      </c>
      <c r="J33" s="92">
        <v>3846.4400000000005</v>
      </c>
      <c r="K33" s="97">
        <v>3358.5299999999997</v>
      </c>
    </row>
    <row r="34" spans="1:11">
      <c r="A34" s="114" t="s">
        <v>33</v>
      </c>
      <c r="B34" s="6">
        <v>6011</v>
      </c>
      <c r="C34" s="6">
        <v>4405</v>
      </c>
      <c r="D34" s="6">
        <v>2606.5</v>
      </c>
      <c r="E34" s="6">
        <v>3541.8</v>
      </c>
      <c r="F34" s="6">
        <v>6288.7</v>
      </c>
      <c r="G34" s="6">
        <v>7244.49</v>
      </c>
      <c r="H34" s="6">
        <v>1254</v>
      </c>
      <c r="I34" s="91">
        <v>1475</v>
      </c>
      <c r="J34" s="91">
        <v>540</v>
      </c>
      <c r="K34" s="96">
        <v>579</v>
      </c>
    </row>
    <row r="35" spans="1:11">
      <c r="A35" s="115" t="s">
        <v>34</v>
      </c>
      <c r="B35" s="8">
        <v>13923</v>
      </c>
      <c r="C35" s="8">
        <v>19317</v>
      </c>
      <c r="D35" s="8">
        <v>18776</v>
      </c>
      <c r="E35" s="8">
        <v>16345.249999999998</v>
      </c>
      <c r="F35" s="8">
        <v>17795.52</v>
      </c>
      <c r="G35" s="8">
        <v>30163.91</v>
      </c>
      <c r="H35" s="8">
        <v>3588.9</v>
      </c>
      <c r="I35" s="92">
        <v>3901</v>
      </c>
      <c r="J35" s="92">
        <v>2137</v>
      </c>
      <c r="K35" s="97">
        <v>4969</v>
      </c>
    </row>
    <row r="36" spans="1:11" ht="15.75" thickBot="1">
      <c r="A36" s="116" t="s">
        <v>35</v>
      </c>
      <c r="B36" s="10">
        <v>341375.71590909088</v>
      </c>
      <c r="C36" s="10">
        <v>373002.57899999997</v>
      </c>
      <c r="D36" s="10">
        <v>176905.9</v>
      </c>
      <c r="E36" s="10">
        <v>265720.78999999998</v>
      </c>
      <c r="F36" s="10">
        <v>274494.78000000003</v>
      </c>
      <c r="G36" s="10">
        <v>422666.12420000002</v>
      </c>
      <c r="H36" s="10">
        <v>162513.57399999999</v>
      </c>
      <c r="I36" s="98">
        <v>128086.28599999999</v>
      </c>
      <c r="J36" s="98">
        <v>98691.54</v>
      </c>
      <c r="K36" s="99">
        <v>108137.73000000001</v>
      </c>
    </row>
    <row r="37" spans="1:11" ht="52.5" customHeight="1">
      <c r="A37" s="860" t="s">
        <v>779</v>
      </c>
      <c r="B37" s="860"/>
      <c r="C37" s="860"/>
      <c r="D37" s="860"/>
      <c r="E37" s="860"/>
      <c r="F37" s="860"/>
      <c r="G37" s="860"/>
      <c r="H37" s="860"/>
      <c r="I37" s="860"/>
      <c r="J37" s="860"/>
      <c r="K37" s="860"/>
    </row>
    <row r="38" spans="1:11" ht="9.9499999999999993" customHeight="1">
      <c r="A38" s="245" t="s">
        <v>36</v>
      </c>
      <c r="B38" s="704"/>
      <c r="C38" s="704"/>
      <c r="D38" s="704"/>
      <c r="E38" s="704"/>
      <c r="F38" s="704"/>
      <c r="G38" s="704"/>
      <c r="H38" s="704"/>
      <c r="I38" s="704"/>
      <c r="J38" s="704"/>
      <c r="K38" s="704"/>
    </row>
    <row r="39" spans="1:11" ht="13.5" customHeight="1">
      <c r="A39" s="878" t="s">
        <v>685</v>
      </c>
      <c r="B39" s="878"/>
      <c r="C39" s="878"/>
      <c r="D39" s="878"/>
      <c r="E39" s="878"/>
      <c r="F39" s="878"/>
      <c r="G39" s="878"/>
      <c r="H39" s="878"/>
      <c r="I39" s="878"/>
      <c r="J39" s="878"/>
      <c r="K39" s="878"/>
    </row>
    <row r="40" spans="1:11" ht="9.9499999999999993" customHeight="1">
      <c r="A40" s="117" t="s">
        <v>66</v>
      </c>
    </row>
    <row r="41" spans="1:11" ht="33" customHeight="1">
      <c r="A41" s="858" t="s">
        <v>706</v>
      </c>
      <c r="B41" s="858"/>
      <c r="C41" s="858"/>
      <c r="D41" s="858"/>
      <c r="E41" s="858"/>
      <c r="F41" s="858"/>
      <c r="G41" s="858"/>
      <c r="H41" s="858"/>
      <c r="I41" s="858"/>
      <c r="J41" s="858"/>
      <c r="K41" s="858"/>
    </row>
    <row r="42" spans="1:11">
      <c r="B42" s="130"/>
      <c r="C42" s="130"/>
      <c r="D42" s="130"/>
      <c r="E42" s="130"/>
      <c r="F42" s="130"/>
      <c r="G42" s="130"/>
      <c r="H42" s="130"/>
      <c r="I42" s="130"/>
      <c r="J42" s="130"/>
      <c r="K42" s="130"/>
    </row>
    <row r="43" spans="1:11">
      <c r="A43" s="614"/>
      <c r="E43" s="614"/>
      <c r="F43" s="614"/>
      <c r="G43" s="614"/>
      <c r="H43" s="614"/>
    </row>
    <row r="44" spans="1:11">
      <c r="A44" s="614"/>
    </row>
    <row r="45" spans="1:11">
      <c r="A45" s="614"/>
    </row>
    <row r="46" spans="1:11">
      <c r="A46" s="614"/>
    </row>
  </sheetData>
  <mergeCells count="4">
    <mergeCell ref="A37:K37"/>
    <mergeCell ref="A39:K39"/>
    <mergeCell ref="A41:K41"/>
    <mergeCell ref="A1:K1"/>
  </mergeCells>
  <pageMargins left="0.7" right="0.7" top="0.75" bottom="0.75" header="0.3" footer="0.3"/>
  <pageSetup orientation="portrait" r:id="rId1"/>
  <webPublishItems count="1">
    <webPublishItem id="29429" divId="C_29429" sourceType="range" sourceRef="A1:K41" destinationFile="C:\Users\lizzeth.romero\Documents\Numeralia_2017\C20.htm"/>
  </webPublishItem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U41"/>
  <sheetViews>
    <sheetView workbookViewId="0">
      <pane ySplit="3" topLeftCell="A4" activePane="bottomLeft" state="frozen"/>
      <selection pane="bottomLeft" sqref="A1:R1"/>
    </sheetView>
  </sheetViews>
  <sheetFormatPr baseColWidth="10" defaultRowHeight="15"/>
  <cols>
    <col min="1" max="1" width="14.7109375" style="614" customWidth="1"/>
    <col min="2" max="18" width="5.7109375" style="614" customWidth="1"/>
    <col min="19" max="19" width="14.140625" style="614" customWidth="1"/>
    <col min="20" max="256" width="11.42578125" style="614"/>
    <col min="257" max="257" width="14.7109375" style="614" customWidth="1"/>
    <col min="258" max="274" width="6.7109375" style="614" customWidth="1"/>
    <col min="275" max="512" width="11.42578125" style="614"/>
    <col min="513" max="513" width="14.7109375" style="614" customWidth="1"/>
    <col min="514" max="530" width="6.7109375" style="614" customWidth="1"/>
    <col min="531" max="768" width="11.42578125" style="614"/>
    <col min="769" max="769" width="14.7109375" style="614" customWidth="1"/>
    <col min="770" max="786" width="6.7109375" style="614" customWidth="1"/>
    <col min="787" max="1024" width="11.42578125" style="614"/>
    <col min="1025" max="1025" width="14.7109375" style="614" customWidth="1"/>
    <col min="1026" max="1042" width="6.7109375" style="614" customWidth="1"/>
    <col min="1043" max="1280" width="11.42578125" style="614"/>
    <col min="1281" max="1281" width="14.7109375" style="614" customWidth="1"/>
    <col min="1282" max="1298" width="6.7109375" style="614" customWidth="1"/>
    <col min="1299" max="1536" width="11.42578125" style="614"/>
    <col min="1537" max="1537" width="14.7109375" style="614" customWidth="1"/>
    <col min="1538" max="1554" width="6.7109375" style="614" customWidth="1"/>
    <col min="1555" max="1792" width="11.42578125" style="614"/>
    <col min="1793" max="1793" width="14.7109375" style="614" customWidth="1"/>
    <col min="1794" max="1810" width="6.7109375" style="614" customWidth="1"/>
    <col min="1811" max="2048" width="11.42578125" style="614"/>
    <col min="2049" max="2049" width="14.7109375" style="614" customWidth="1"/>
    <col min="2050" max="2066" width="6.7109375" style="614" customWidth="1"/>
    <col min="2067" max="2304" width="11.42578125" style="614"/>
    <col min="2305" max="2305" width="14.7109375" style="614" customWidth="1"/>
    <col min="2306" max="2322" width="6.7109375" style="614" customWidth="1"/>
    <col min="2323" max="2560" width="11.42578125" style="614"/>
    <col min="2561" max="2561" width="14.7109375" style="614" customWidth="1"/>
    <col min="2562" max="2578" width="6.7109375" style="614" customWidth="1"/>
    <col min="2579" max="2816" width="11.42578125" style="614"/>
    <col min="2817" max="2817" width="14.7109375" style="614" customWidth="1"/>
    <col min="2818" max="2834" width="6.7109375" style="614" customWidth="1"/>
    <col min="2835" max="3072" width="11.42578125" style="614"/>
    <col min="3073" max="3073" width="14.7109375" style="614" customWidth="1"/>
    <col min="3074" max="3090" width="6.7109375" style="614" customWidth="1"/>
    <col min="3091" max="3328" width="11.42578125" style="614"/>
    <col min="3329" max="3329" width="14.7109375" style="614" customWidth="1"/>
    <col min="3330" max="3346" width="6.7109375" style="614" customWidth="1"/>
    <col min="3347" max="3584" width="11.42578125" style="614"/>
    <col min="3585" max="3585" width="14.7109375" style="614" customWidth="1"/>
    <col min="3586" max="3602" width="6.7109375" style="614" customWidth="1"/>
    <col min="3603" max="3840" width="11.42578125" style="614"/>
    <col min="3841" max="3841" width="14.7109375" style="614" customWidth="1"/>
    <col min="3842" max="3858" width="6.7109375" style="614" customWidth="1"/>
    <col min="3859" max="4096" width="11.42578125" style="614"/>
    <col min="4097" max="4097" width="14.7109375" style="614" customWidth="1"/>
    <col min="4098" max="4114" width="6.7109375" style="614" customWidth="1"/>
    <col min="4115" max="4352" width="11.42578125" style="614"/>
    <col min="4353" max="4353" width="14.7109375" style="614" customWidth="1"/>
    <col min="4354" max="4370" width="6.7109375" style="614" customWidth="1"/>
    <col min="4371" max="4608" width="11.42578125" style="614"/>
    <col min="4609" max="4609" width="14.7109375" style="614" customWidth="1"/>
    <col min="4610" max="4626" width="6.7109375" style="614" customWidth="1"/>
    <col min="4627" max="4864" width="11.42578125" style="614"/>
    <col min="4865" max="4865" width="14.7109375" style="614" customWidth="1"/>
    <col min="4866" max="4882" width="6.7109375" style="614" customWidth="1"/>
    <col min="4883" max="5120" width="11.42578125" style="614"/>
    <col min="5121" max="5121" width="14.7109375" style="614" customWidth="1"/>
    <col min="5122" max="5138" width="6.7109375" style="614" customWidth="1"/>
    <col min="5139" max="5376" width="11.42578125" style="614"/>
    <col min="5377" max="5377" width="14.7109375" style="614" customWidth="1"/>
    <col min="5378" max="5394" width="6.7109375" style="614" customWidth="1"/>
    <col min="5395" max="5632" width="11.42578125" style="614"/>
    <col min="5633" max="5633" width="14.7109375" style="614" customWidth="1"/>
    <col min="5634" max="5650" width="6.7109375" style="614" customWidth="1"/>
    <col min="5651" max="5888" width="11.42578125" style="614"/>
    <col min="5889" max="5889" width="14.7109375" style="614" customWidth="1"/>
    <col min="5890" max="5906" width="6.7109375" style="614" customWidth="1"/>
    <col min="5907" max="6144" width="11.42578125" style="614"/>
    <col min="6145" max="6145" width="14.7109375" style="614" customWidth="1"/>
    <col min="6146" max="6162" width="6.7109375" style="614" customWidth="1"/>
    <col min="6163" max="6400" width="11.42578125" style="614"/>
    <col min="6401" max="6401" width="14.7109375" style="614" customWidth="1"/>
    <col min="6402" max="6418" width="6.7109375" style="614" customWidth="1"/>
    <col min="6419" max="6656" width="11.42578125" style="614"/>
    <col min="6657" max="6657" width="14.7109375" style="614" customWidth="1"/>
    <col min="6658" max="6674" width="6.7109375" style="614" customWidth="1"/>
    <col min="6675" max="6912" width="11.42578125" style="614"/>
    <col min="6913" max="6913" width="14.7109375" style="614" customWidth="1"/>
    <col min="6914" max="6930" width="6.7109375" style="614" customWidth="1"/>
    <col min="6931" max="7168" width="11.42578125" style="614"/>
    <col min="7169" max="7169" width="14.7109375" style="614" customWidth="1"/>
    <col min="7170" max="7186" width="6.7109375" style="614" customWidth="1"/>
    <col min="7187" max="7424" width="11.42578125" style="614"/>
    <col min="7425" max="7425" width="14.7109375" style="614" customWidth="1"/>
    <col min="7426" max="7442" width="6.7109375" style="614" customWidth="1"/>
    <col min="7443" max="7680" width="11.42578125" style="614"/>
    <col min="7681" max="7681" width="14.7109375" style="614" customWidth="1"/>
    <col min="7682" max="7698" width="6.7109375" style="614" customWidth="1"/>
    <col min="7699" max="7936" width="11.42578125" style="614"/>
    <col min="7937" max="7937" width="14.7109375" style="614" customWidth="1"/>
    <col min="7938" max="7954" width="6.7109375" style="614" customWidth="1"/>
    <col min="7955" max="8192" width="11.42578125" style="614"/>
    <col min="8193" max="8193" width="14.7109375" style="614" customWidth="1"/>
    <col min="8194" max="8210" width="6.7109375" style="614" customWidth="1"/>
    <col min="8211" max="8448" width="11.42578125" style="614"/>
    <col min="8449" max="8449" width="14.7109375" style="614" customWidth="1"/>
    <col min="8450" max="8466" width="6.7109375" style="614" customWidth="1"/>
    <col min="8467" max="8704" width="11.42578125" style="614"/>
    <col min="8705" max="8705" width="14.7109375" style="614" customWidth="1"/>
    <col min="8706" max="8722" width="6.7109375" style="614" customWidth="1"/>
    <col min="8723" max="8960" width="11.42578125" style="614"/>
    <col min="8961" max="8961" width="14.7109375" style="614" customWidth="1"/>
    <col min="8962" max="8978" width="6.7109375" style="614" customWidth="1"/>
    <col min="8979" max="9216" width="11.42578125" style="614"/>
    <col min="9217" max="9217" width="14.7109375" style="614" customWidth="1"/>
    <col min="9218" max="9234" width="6.7109375" style="614" customWidth="1"/>
    <col min="9235" max="9472" width="11.42578125" style="614"/>
    <col min="9473" max="9473" width="14.7109375" style="614" customWidth="1"/>
    <col min="9474" max="9490" width="6.7109375" style="614" customWidth="1"/>
    <col min="9491" max="9728" width="11.42578125" style="614"/>
    <col min="9729" max="9729" width="14.7109375" style="614" customWidth="1"/>
    <col min="9730" max="9746" width="6.7109375" style="614" customWidth="1"/>
    <col min="9747" max="9984" width="11.42578125" style="614"/>
    <col min="9985" max="9985" width="14.7109375" style="614" customWidth="1"/>
    <col min="9986" max="10002" width="6.7109375" style="614" customWidth="1"/>
    <col min="10003" max="10240" width="11.42578125" style="614"/>
    <col min="10241" max="10241" width="14.7109375" style="614" customWidth="1"/>
    <col min="10242" max="10258" width="6.7109375" style="614" customWidth="1"/>
    <col min="10259" max="10496" width="11.42578125" style="614"/>
    <col min="10497" max="10497" width="14.7109375" style="614" customWidth="1"/>
    <col min="10498" max="10514" width="6.7109375" style="614" customWidth="1"/>
    <col min="10515" max="10752" width="11.42578125" style="614"/>
    <col min="10753" max="10753" width="14.7109375" style="614" customWidth="1"/>
    <col min="10754" max="10770" width="6.7109375" style="614" customWidth="1"/>
    <col min="10771" max="11008" width="11.42578125" style="614"/>
    <col min="11009" max="11009" width="14.7109375" style="614" customWidth="1"/>
    <col min="11010" max="11026" width="6.7109375" style="614" customWidth="1"/>
    <col min="11027" max="11264" width="11.42578125" style="614"/>
    <col min="11265" max="11265" width="14.7109375" style="614" customWidth="1"/>
    <col min="11266" max="11282" width="6.7109375" style="614" customWidth="1"/>
    <col min="11283" max="11520" width="11.42578125" style="614"/>
    <col min="11521" max="11521" width="14.7109375" style="614" customWidth="1"/>
    <col min="11522" max="11538" width="6.7109375" style="614" customWidth="1"/>
    <col min="11539" max="11776" width="11.42578125" style="614"/>
    <col min="11777" max="11777" width="14.7109375" style="614" customWidth="1"/>
    <col min="11778" max="11794" width="6.7109375" style="614" customWidth="1"/>
    <col min="11795" max="12032" width="11.42578125" style="614"/>
    <col min="12033" max="12033" width="14.7109375" style="614" customWidth="1"/>
    <col min="12034" max="12050" width="6.7109375" style="614" customWidth="1"/>
    <col min="12051" max="12288" width="11.42578125" style="614"/>
    <col min="12289" max="12289" width="14.7109375" style="614" customWidth="1"/>
    <col min="12290" max="12306" width="6.7109375" style="614" customWidth="1"/>
    <col min="12307" max="12544" width="11.42578125" style="614"/>
    <col min="12545" max="12545" width="14.7109375" style="614" customWidth="1"/>
    <col min="12546" max="12562" width="6.7109375" style="614" customWidth="1"/>
    <col min="12563" max="12800" width="11.42578125" style="614"/>
    <col min="12801" max="12801" width="14.7109375" style="614" customWidth="1"/>
    <col min="12802" max="12818" width="6.7109375" style="614" customWidth="1"/>
    <col min="12819" max="13056" width="11.42578125" style="614"/>
    <col min="13057" max="13057" width="14.7109375" style="614" customWidth="1"/>
    <col min="13058" max="13074" width="6.7109375" style="614" customWidth="1"/>
    <col min="13075" max="13312" width="11.42578125" style="614"/>
    <col min="13313" max="13313" width="14.7109375" style="614" customWidth="1"/>
    <col min="13314" max="13330" width="6.7109375" style="614" customWidth="1"/>
    <col min="13331" max="13568" width="11.42578125" style="614"/>
    <col min="13569" max="13569" width="14.7109375" style="614" customWidth="1"/>
    <col min="13570" max="13586" width="6.7109375" style="614" customWidth="1"/>
    <col min="13587" max="13824" width="11.42578125" style="614"/>
    <col min="13825" max="13825" width="14.7109375" style="614" customWidth="1"/>
    <col min="13826" max="13842" width="6.7109375" style="614" customWidth="1"/>
    <col min="13843" max="14080" width="11.42578125" style="614"/>
    <col min="14081" max="14081" width="14.7109375" style="614" customWidth="1"/>
    <col min="14082" max="14098" width="6.7109375" style="614" customWidth="1"/>
    <col min="14099" max="14336" width="11.42578125" style="614"/>
    <col min="14337" max="14337" width="14.7109375" style="614" customWidth="1"/>
    <col min="14338" max="14354" width="6.7109375" style="614" customWidth="1"/>
    <col min="14355" max="14592" width="11.42578125" style="614"/>
    <col min="14593" max="14593" width="14.7109375" style="614" customWidth="1"/>
    <col min="14594" max="14610" width="6.7109375" style="614" customWidth="1"/>
    <col min="14611" max="14848" width="11.42578125" style="614"/>
    <col min="14849" max="14849" width="14.7109375" style="614" customWidth="1"/>
    <col min="14850" max="14866" width="6.7109375" style="614" customWidth="1"/>
    <col min="14867" max="15104" width="11.42578125" style="614"/>
    <col min="15105" max="15105" width="14.7109375" style="614" customWidth="1"/>
    <col min="15106" max="15122" width="6.7109375" style="614" customWidth="1"/>
    <col min="15123" max="15360" width="11.42578125" style="614"/>
    <col min="15361" max="15361" width="14.7109375" style="614" customWidth="1"/>
    <col min="15362" max="15378" width="6.7109375" style="614" customWidth="1"/>
    <col min="15379" max="15616" width="11.42578125" style="614"/>
    <col min="15617" max="15617" width="14.7109375" style="614" customWidth="1"/>
    <col min="15618" max="15634" width="6.7109375" style="614" customWidth="1"/>
    <col min="15635" max="15872" width="11.42578125" style="614"/>
    <col min="15873" max="15873" width="14.7109375" style="614" customWidth="1"/>
    <col min="15874" max="15890" width="6.7109375" style="614" customWidth="1"/>
    <col min="15891" max="16128" width="11.42578125" style="614"/>
    <col min="16129" max="16129" width="14.7109375" style="614" customWidth="1"/>
    <col min="16130" max="16146" width="6.7109375" style="614" customWidth="1"/>
    <col min="16147" max="16384" width="11.42578125" style="614"/>
  </cols>
  <sheetData>
    <row r="1" spans="1:19" ht="15" customHeight="1">
      <c r="A1" s="915" t="s">
        <v>530</v>
      </c>
      <c r="B1" s="915"/>
      <c r="C1" s="915"/>
      <c r="D1" s="915"/>
      <c r="E1" s="915"/>
      <c r="F1" s="915"/>
      <c r="G1" s="915"/>
      <c r="H1" s="915"/>
      <c r="I1" s="915"/>
      <c r="J1" s="915"/>
      <c r="K1" s="915"/>
      <c r="L1" s="915"/>
      <c r="M1" s="915"/>
      <c r="N1" s="915"/>
      <c r="O1" s="915"/>
      <c r="P1" s="915"/>
      <c r="Q1" s="915"/>
      <c r="R1" s="915"/>
      <c r="S1" s="658"/>
    </row>
    <row r="2" spans="1:19" ht="15.75" thickBot="1">
      <c r="A2" s="168" t="s">
        <v>38</v>
      </c>
      <c r="J2" s="169"/>
      <c r="R2" s="169"/>
    </row>
    <row r="3" spans="1:19" ht="22.5">
      <c r="A3" s="615" t="s">
        <v>2</v>
      </c>
      <c r="B3" s="616" t="s">
        <v>84</v>
      </c>
      <c r="C3" s="616" t="s">
        <v>85</v>
      </c>
      <c r="D3" s="616" t="s">
        <v>86</v>
      </c>
      <c r="E3" s="616" t="s">
        <v>531</v>
      </c>
      <c r="F3" s="616" t="s">
        <v>87</v>
      </c>
      <c r="G3" s="616" t="s">
        <v>88</v>
      </c>
      <c r="H3" s="616" t="s">
        <v>532</v>
      </c>
      <c r="I3" s="616" t="s">
        <v>90</v>
      </c>
      <c r="J3" s="616" t="s">
        <v>91</v>
      </c>
      <c r="K3" s="616" t="s">
        <v>92</v>
      </c>
      <c r="L3" s="616" t="s">
        <v>93</v>
      </c>
      <c r="M3" s="616" t="s">
        <v>94</v>
      </c>
      <c r="N3" s="616" t="s">
        <v>89</v>
      </c>
      <c r="O3" s="616" t="s">
        <v>95</v>
      </c>
      <c r="P3" s="616" t="s">
        <v>96</v>
      </c>
      <c r="Q3" s="616" t="s">
        <v>533</v>
      </c>
      <c r="R3" s="617" t="s">
        <v>97</v>
      </c>
    </row>
    <row r="4" spans="1:19">
      <c r="A4" s="148" t="s">
        <v>3</v>
      </c>
      <c r="B4" s="618" t="s">
        <v>65</v>
      </c>
      <c r="C4" s="618" t="s">
        <v>65</v>
      </c>
      <c r="D4" s="618" t="s">
        <v>65</v>
      </c>
      <c r="E4" s="618" t="s">
        <v>65</v>
      </c>
      <c r="F4" s="619">
        <v>0.97479355145789692</v>
      </c>
      <c r="G4" s="618">
        <v>5.6093746298014304</v>
      </c>
      <c r="H4" s="619">
        <v>19.574057674129325</v>
      </c>
      <c r="I4" s="618">
        <v>0.67246400691440866</v>
      </c>
      <c r="J4" s="618" t="s">
        <v>65</v>
      </c>
      <c r="K4" s="618">
        <v>3.0753525037119847</v>
      </c>
      <c r="L4" s="618">
        <v>18.477268367194124</v>
      </c>
      <c r="M4" s="618">
        <v>2.7230115659241361</v>
      </c>
      <c r="N4" s="618">
        <v>33.686599884079968</v>
      </c>
      <c r="O4" s="619">
        <v>9.0188620064726521</v>
      </c>
      <c r="P4" s="618" t="s">
        <v>65</v>
      </c>
      <c r="Q4" s="618" t="s">
        <v>65</v>
      </c>
      <c r="R4" s="620" t="s">
        <v>65</v>
      </c>
    </row>
    <row r="5" spans="1:19">
      <c r="A5" s="150" t="s">
        <v>4</v>
      </c>
      <c r="B5" s="621" t="s">
        <v>65</v>
      </c>
      <c r="C5" s="621" t="s">
        <v>65</v>
      </c>
      <c r="D5" s="621">
        <v>3.0188697641334392</v>
      </c>
      <c r="E5" s="170" t="s">
        <v>65</v>
      </c>
      <c r="F5" s="170">
        <v>4.2929892864481296</v>
      </c>
      <c r="G5" s="621">
        <v>3.2161971744065774</v>
      </c>
      <c r="H5" s="621" t="s">
        <v>65</v>
      </c>
      <c r="I5" s="621">
        <v>3.9252141206625244</v>
      </c>
      <c r="J5" s="621">
        <v>1.0705974469487791E-2</v>
      </c>
      <c r="K5" s="621" t="s">
        <v>65</v>
      </c>
      <c r="L5" s="170">
        <v>44.689888497648049</v>
      </c>
      <c r="M5" s="621">
        <v>1.1354387301552584</v>
      </c>
      <c r="N5" s="621">
        <v>1.3518810170469897</v>
      </c>
      <c r="O5" s="621">
        <v>26.4779510120241</v>
      </c>
      <c r="P5" s="170">
        <v>4.4556500390646985</v>
      </c>
      <c r="Q5" s="170" t="s">
        <v>65</v>
      </c>
      <c r="R5" s="622">
        <v>4.7336162974388625</v>
      </c>
    </row>
    <row r="6" spans="1:19">
      <c r="A6" s="153" t="s">
        <v>5</v>
      </c>
      <c r="B6" s="618" t="s">
        <v>65</v>
      </c>
      <c r="C6" s="618" t="s">
        <v>65</v>
      </c>
      <c r="D6" s="618">
        <v>9.046079668475528</v>
      </c>
      <c r="E6" s="619" t="s">
        <v>65</v>
      </c>
      <c r="F6" s="619">
        <v>8.6499379473920364</v>
      </c>
      <c r="G6" s="618">
        <v>2.5077268826706609</v>
      </c>
      <c r="H6" s="618" t="s">
        <v>65</v>
      </c>
      <c r="I6" s="618">
        <v>5.6468498103046132</v>
      </c>
      <c r="J6" s="618">
        <v>7.0633930568941225E-2</v>
      </c>
      <c r="K6" s="618" t="s">
        <v>65</v>
      </c>
      <c r="L6" s="619">
        <v>23.289863168898965</v>
      </c>
      <c r="M6" s="618">
        <v>1.6159706882121636</v>
      </c>
      <c r="N6" s="618">
        <v>1.7540417216818143</v>
      </c>
      <c r="O6" s="618">
        <v>36.211492289185749</v>
      </c>
      <c r="P6" s="618">
        <v>3.3826927946453651</v>
      </c>
      <c r="Q6" s="618" t="s">
        <v>65</v>
      </c>
      <c r="R6" s="623">
        <v>3.7442687502983727</v>
      </c>
    </row>
    <row r="7" spans="1:19">
      <c r="A7" s="150" t="s">
        <v>6</v>
      </c>
      <c r="B7" s="621" t="s">
        <v>65</v>
      </c>
      <c r="C7" s="621" t="s">
        <v>65</v>
      </c>
      <c r="D7" s="621">
        <v>0.53291915511702326</v>
      </c>
      <c r="E7" s="621">
        <v>3.4048322395299778E-2</v>
      </c>
      <c r="F7" s="621" t="s">
        <v>65</v>
      </c>
      <c r="G7" s="621">
        <v>0.15341658177744361</v>
      </c>
      <c r="H7" s="621" t="s">
        <v>65</v>
      </c>
      <c r="I7" s="621">
        <v>0.34676501670395921</v>
      </c>
      <c r="J7" s="170">
        <v>10.071438036216071</v>
      </c>
      <c r="K7" s="621" t="s">
        <v>65</v>
      </c>
      <c r="L7" s="170">
        <v>30.10491143876903</v>
      </c>
      <c r="M7" s="621">
        <v>2.6875703468423344</v>
      </c>
      <c r="N7" s="621">
        <v>13.651598363031265</v>
      </c>
      <c r="O7" s="621">
        <v>3.1125391781205671</v>
      </c>
      <c r="P7" s="170">
        <v>3.77550868409848</v>
      </c>
      <c r="Q7" s="170" t="s">
        <v>65</v>
      </c>
      <c r="R7" s="171">
        <v>28.307118692168011</v>
      </c>
    </row>
    <row r="8" spans="1:19">
      <c r="A8" s="154" t="s">
        <v>7</v>
      </c>
      <c r="B8" s="618" t="s">
        <v>65</v>
      </c>
      <c r="C8" s="618" t="s">
        <v>65</v>
      </c>
      <c r="D8" s="618">
        <v>0.25333397073613445</v>
      </c>
      <c r="E8" s="618">
        <v>2.0750911855333274</v>
      </c>
      <c r="F8" s="619">
        <v>34.801481327554562</v>
      </c>
      <c r="G8" s="618">
        <v>1.5224494706191469</v>
      </c>
      <c r="H8" s="618" t="s">
        <v>65</v>
      </c>
      <c r="I8" s="618">
        <v>0.64786260579938404</v>
      </c>
      <c r="J8" s="618">
        <v>9.1211001308075072E-3</v>
      </c>
      <c r="K8" s="619">
        <v>2.050941698272339</v>
      </c>
      <c r="L8" s="619">
        <v>33.849814767541289</v>
      </c>
      <c r="M8" s="618">
        <v>0.82674152919014132</v>
      </c>
      <c r="N8" s="618">
        <v>5.4180060879547352</v>
      </c>
      <c r="O8" s="618">
        <v>9.4018249593697689</v>
      </c>
      <c r="P8" s="619">
        <v>2.5672899162206244</v>
      </c>
      <c r="Q8" s="618" t="s">
        <v>65</v>
      </c>
      <c r="R8" s="623">
        <v>3.1046174862639568</v>
      </c>
    </row>
    <row r="9" spans="1:19">
      <c r="A9" s="150" t="s">
        <v>8</v>
      </c>
      <c r="B9" s="621" t="s">
        <v>65</v>
      </c>
      <c r="C9" s="621">
        <v>1.0480517522310939</v>
      </c>
      <c r="D9" s="621">
        <v>1.7413651819169724</v>
      </c>
      <c r="E9" s="621">
        <v>1.2994861781160214</v>
      </c>
      <c r="F9" s="621">
        <v>0.14796786586980118</v>
      </c>
      <c r="G9" s="621">
        <v>4.2229879064934526</v>
      </c>
      <c r="H9" s="170" t="s">
        <v>65</v>
      </c>
      <c r="I9" s="621">
        <v>5.3680511353701004</v>
      </c>
      <c r="J9" s="621">
        <v>0.26981535713898774</v>
      </c>
      <c r="K9" s="621">
        <v>0.25297464978303774</v>
      </c>
      <c r="L9" s="170">
        <v>20.722743660536427</v>
      </c>
      <c r="M9" s="621">
        <v>1.8176613658998155</v>
      </c>
      <c r="N9" s="621">
        <v>18.254247849603669</v>
      </c>
      <c r="O9" s="621">
        <v>28.571449101102129</v>
      </c>
      <c r="P9" s="170">
        <v>1.7042673337157264</v>
      </c>
      <c r="Q9" s="621">
        <v>3.4158242672562316</v>
      </c>
      <c r="R9" s="622">
        <v>8.4047233567051336</v>
      </c>
    </row>
    <row r="10" spans="1:19">
      <c r="A10" s="153" t="s">
        <v>9</v>
      </c>
      <c r="B10" s="619">
        <v>2.4299926585406255</v>
      </c>
      <c r="C10" s="619">
        <v>0.422177194482032</v>
      </c>
      <c r="D10" s="619">
        <v>0.29001532048026818</v>
      </c>
      <c r="E10" s="619" t="s">
        <v>65</v>
      </c>
      <c r="F10" s="618" t="s">
        <v>65</v>
      </c>
      <c r="G10" s="619">
        <v>8.721078879350399</v>
      </c>
      <c r="H10" s="618" t="s">
        <v>65</v>
      </c>
      <c r="I10" s="618">
        <v>1.3784749308330748</v>
      </c>
      <c r="J10" s="618">
        <v>3.7826560938025939</v>
      </c>
      <c r="K10" s="618" t="s">
        <v>65</v>
      </c>
      <c r="L10" s="619">
        <v>23.549691010585377</v>
      </c>
      <c r="M10" s="619">
        <v>28.19568104048928</v>
      </c>
      <c r="N10" s="619">
        <v>11.69173419897351</v>
      </c>
      <c r="O10" s="618">
        <v>9.0894535764314845</v>
      </c>
      <c r="P10" s="619">
        <v>0.92808737061093205</v>
      </c>
      <c r="Q10" s="618">
        <v>1.2060983554672065</v>
      </c>
      <c r="R10" s="623">
        <v>3.8320376251101114</v>
      </c>
    </row>
    <row r="11" spans="1:19">
      <c r="A11" s="150" t="s">
        <v>10</v>
      </c>
      <c r="B11" s="621" t="s">
        <v>65</v>
      </c>
      <c r="C11" s="621" t="s">
        <v>65</v>
      </c>
      <c r="D11" s="621">
        <v>1.9943828185477177</v>
      </c>
      <c r="E11" s="170">
        <v>0.81560295984516462</v>
      </c>
      <c r="F11" s="170">
        <v>20.659926359673825</v>
      </c>
      <c r="G11" s="170">
        <v>4.6224365907546874</v>
      </c>
      <c r="H11" s="170">
        <v>0.68767013639038022</v>
      </c>
      <c r="I11" s="621">
        <v>0.66632196977282043</v>
      </c>
      <c r="J11" s="621">
        <v>7.3419056407811019E-3</v>
      </c>
      <c r="K11" s="621">
        <v>1.0385522052770724</v>
      </c>
      <c r="L11" s="170">
        <v>27.912826972483558</v>
      </c>
      <c r="M11" s="170">
        <v>7.1754904662969139</v>
      </c>
      <c r="N11" s="621">
        <v>11.564160240265984</v>
      </c>
      <c r="O11" s="621">
        <v>13.82554962784689</v>
      </c>
      <c r="P11" s="170">
        <v>1.0060593881732081</v>
      </c>
      <c r="Q11" s="170">
        <v>2.1258003208200225</v>
      </c>
      <c r="R11" s="622">
        <v>3.7449594242919089</v>
      </c>
    </row>
    <row r="12" spans="1:19">
      <c r="A12" s="153" t="s">
        <v>523</v>
      </c>
      <c r="B12" s="618" t="s">
        <v>65</v>
      </c>
      <c r="C12" s="624">
        <v>27.214243329176092</v>
      </c>
      <c r="D12" s="619">
        <v>0.528858608276498</v>
      </c>
      <c r="E12" s="619" t="s">
        <v>65</v>
      </c>
      <c r="F12" s="624" t="s">
        <v>65</v>
      </c>
      <c r="G12" s="624" t="s">
        <v>65</v>
      </c>
      <c r="H12" s="619" t="s">
        <v>65</v>
      </c>
      <c r="I12" s="624" t="s">
        <v>65</v>
      </c>
      <c r="J12" s="618">
        <v>0.66559607992776604</v>
      </c>
      <c r="K12" s="618" t="s">
        <v>65</v>
      </c>
      <c r="L12" s="618">
        <v>16.211863636011152</v>
      </c>
      <c r="M12" s="618" t="s">
        <v>65</v>
      </c>
      <c r="N12" s="618">
        <v>7.9687356211313869</v>
      </c>
      <c r="O12" s="618">
        <v>1.206992698431159</v>
      </c>
      <c r="P12" s="618">
        <v>1.364975263125233</v>
      </c>
      <c r="Q12" s="618" t="s">
        <v>65</v>
      </c>
      <c r="R12" s="620" t="s">
        <v>65</v>
      </c>
    </row>
    <row r="13" spans="1:19">
      <c r="A13" s="150" t="s">
        <v>12</v>
      </c>
      <c r="B13" s="621">
        <v>0.15061363969877328</v>
      </c>
      <c r="C13" s="621" t="s">
        <v>65</v>
      </c>
      <c r="D13" s="621">
        <v>0.10824948183505613</v>
      </c>
      <c r="E13" s="621">
        <v>3.2332143205801391</v>
      </c>
      <c r="F13" s="170">
        <v>8.9615494163647842</v>
      </c>
      <c r="G13" s="170">
        <v>5.2734001358420395</v>
      </c>
      <c r="H13" s="170">
        <v>0.40129926597855053</v>
      </c>
      <c r="I13" s="621">
        <v>0.74492007665775684</v>
      </c>
      <c r="J13" s="621">
        <v>1.9329583438657722E-2</v>
      </c>
      <c r="K13" s="170">
        <v>1.6953714068976173</v>
      </c>
      <c r="L13" s="170">
        <v>33.491917463918234</v>
      </c>
      <c r="M13" s="621">
        <v>13.088544870661606</v>
      </c>
      <c r="N13" s="621">
        <v>14.657041237502884</v>
      </c>
      <c r="O13" s="621">
        <v>11.572538153596586</v>
      </c>
      <c r="P13" s="170">
        <v>0.8554958949516811</v>
      </c>
      <c r="Q13" s="621">
        <v>2.1445664307747561</v>
      </c>
      <c r="R13" s="622">
        <v>2.1676510810290783</v>
      </c>
    </row>
    <row r="14" spans="1:19">
      <c r="A14" s="153" t="s">
        <v>13</v>
      </c>
      <c r="B14" s="618">
        <v>1.2885871328600309</v>
      </c>
      <c r="C14" s="624">
        <v>8.931262730110788E-2</v>
      </c>
      <c r="D14" s="624" t="s">
        <v>65</v>
      </c>
      <c r="E14" s="624">
        <v>1.0201331604373696</v>
      </c>
      <c r="F14" s="619">
        <v>6.0680088095112036E-2</v>
      </c>
      <c r="G14" s="624">
        <v>0.44066892571368887</v>
      </c>
      <c r="H14" s="619">
        <v>3.3424201832827545</v>
      </c>
      <c r="I14" s="624">
        <v>0.21981746250557826</v>
      </c>
      <c r="J14" s="618">
        <v>2.8670990729966648E-3</v>
      </c>
      <c r="K14" s="624">
        <v>0.12047261077643198</v>
      </c>
      <c r="L14" s="619">
        <v>12.913510301651002</v>
      </c>
      <c r="M14" s="619">
        <v>4.6659973741764871</v>
      </c>
      <c r="N14" s="624">
        <v>30.223028000540832</v>
      </c>
      <c r="O14" s="619">
        <v>2.6094801477761056</v>
      </c>
      <c r="P14" s="624">
        <v>0.12575328539748554</v>
      </c>
      <c r="Q14" s="624">
        <v>0.57020003527696395</v>
      </c>
      <c r="R14" s="623">
        <v>39.600479973822239</v>
      </c>
    </row>
    <row r="15" spans="1:19">
      <c r="A15" s="150" t="s">
        <v>14</v>
      </c>
      <c r="B15" s="621">
        <v>0.60182263918757506</v>
      </c>
      <c r="C15" s="621">
        <v>8.0885780061609354E-3</v>
      </c>
      <c r="D15" s="170">
        <v>0.49646909293823677</v>
      </c>
      <c r="E15" s="170">
        <v>0.16657597662705306</v>
      </c>
      <c r="F15" s="621">
        <v>0.76904786982953643</v>
      </c>
      <c r="G15" s="170">
        <v>7.6348503832024983</v>
      </c>
      <c r="H15" s="170" t="s">
        <v>65</v>
      </c>
      <c r="I15" s="621">
        <v>1.0571509774626855</v>
      </c>
      <c r="J15" s="621">
        <v>0.39268052234205381</v>
      </c>
      <c r="K15" s="621">
        <v>0.10007491478971633</v>
      </c>
      <c r="L15" s="170">
        <v>28.79846985828917</v>
      </c>
      <c r="M15" s="170">
        <v>14.531536628072201</v>
      </c>
      <c r="N15" s="621">
        <v>8.4555431065325539</v>
      </c>
      <c r="O15" s="621">
        <v>34.650667290799404</v>
      </c>
      <c r="P15" s="170">
        <v>0.18579072287326501</v>
      </c>
      <c r="Q15" s="621">
        <v>3.7119901178505575E-2</v>
      </c>
      <c r="R15" s="622">
        <v>1.0126350288859391</v>
      </c>
    </row>
    <row r="16" spans="1:19">
      <c r="A16" s="154" t="s">
        <v>15</v>
      </c>
      <c r="B16" s="618">
        <v>0.69072055181144965</v>
      </c>
      <c r="C16" s="624">
        <v>0.4367093790111316</v>
      </c>
      <c r="D16" s="624" t="s">
        <v>65</v>
      </c>
      <c r="E16" s="624">
        <v>0.23075008992118276</v>
      </c>
      <c r="F16" s="624">
        <v>1.6115001236077902</v>
      </c>
      <c r="G16" s="619">
        <v>2.3435549710873045</v>
      </c>
      <c r="H16" s="619">
        <v>0.29365528452268447</v>
      </c>
      <c r="I16" s="624">
        <v>7.7081754312244956E-3</v>
      </c>
      <c r="J16" s="618" t="s">
        <v>65</v>
      </c>
      <c r="K16" s="624">
        <v>0.41818153748695785</v>
      </c>
      <c r="L16" s="619">
        <v>29.670990313375246</v>
      </c>
      <c r="M16" s="624">
        <v>9.0313388889587127</v>
      </c>
      <c r="N16" s="624">
        <v>34.976676403676649</v>
      </c>
      <c r="O16" s="624">
        <v>5.9728953410053762</v>
      </c>
      <c r="P16" s="619" t="s">
        <v>65</v>
      </c>
      <c r="Q16" s="624">
        <v>3.7288706189243817</v>
      </c>
      <c r="R16" s="623">
        <v>8.8752438837443268</v>
      </c>
    </row>
    <row r="17" spans="1:18">
      <c r="A17" s="150" t="s">
        <v>16</v>
      </c>
      <c r="B17" s="621">
        <v>0.22648056998628677</v>
      </c>
      <c r="C17" s="621">
        <v>1.0123643240751021</v>
      </c>
      <c r="D17" s="170">
        <v>0.1170310950790206</v>
      </c>
      <c r="E17" s="621">
        <v>0.20431730255464112</v>
      </c>
      <c r="F17" s="170">
        <v>0.12483106136629121</v>
      </c>
      <c r="G17" s="170">
        <v>9.9678602513664565</v>
      </c>
      <c r="H17" s="170">
        <v>1.3319788052119763</v>
      </c>
      <c r="I17" s="621">
        <v>0.70166168564307896</v>
      </c>
      <c r="J17" s="621">
        <v>3.7006613136705634E-2</v>
      </c>
      <c r="K17" s="170">
        <v>0.52369698161486755</v>
      </c>
      <c r="L17" s="170">
        <v>16.752274122165812</v>
      </c>
      <c r="M17" s="170">
        <v>12.529321810317537</v>
      </c>
      <c r="N17" s="621">
        <v>22.54957784873648</v>
      </c>
      <c r="O17" s="170">
        <v>18.446804810256324</v>
      </c>
      <c r="P17" s="170">
        <v>0.29676268947697443</v>
      </c>
      <c r="Q17" s="621">
        <v>0.54439666085261196</v>
      </c>
      <c r="R17" s="171">
        <v>7.794804525307744</v>
      </c>
    </row>
    <row r="18" spans="1:18">
      <c r="A18" s="153" t="s">
        <v>17</v>
      </c>
      <c r="B18" s="618" t="s">
        <v>65</v>
      </c>
      <c r="C18" s="624">
        <v>21.757767553721607</v>
      </c>
      <c r="D18" s="619">
        <v>1.2957569731749741</v>
      </c>
      <c r="E18" s="619" t="s">
        <v>65</v>
      </c>
      <c r="F18" s="624" t="s">
        <v>65</v>
      </c>
      <c r="G18" s="624">
        <v>5.9251288993624334</v>
      </c>
      <c r="H18" s="619">
        <v>2.0160857556033709</v>
      </c>
      <c r="I18" s="624">
        <v>0.35415756508197965</v>
      </c>
      <c r="J18" s="618">
        <v>0.16445572515995177</v>
      </c>
      <c r="K18" s="624" t="s">
        <v>65</v>
      </c>
      <c r="L18" s="624">
        <v>7.6561069743729266</v>
      </c>
      <c r="M18" s="624">
        <v>8.4263882097989757</v>
      </c>
      <c r="N18" s="624">
        <v>22.240744307015586</v>
      </c>
      <c r="O18" s="624">
        <v>9.7183014886928998</v>
      </c>
      <c r="P18" s="619">
        <v>0.64311570140292595</v>
      </c>
      <c r="Q18" s="624">
        <v>0.14259860585621198</v>
      </c>
      <c r="R18" s="623">
        <v>9.9475555733440224</v>
      </c>
    </row>
    <row r="19" spans="1:18">
      <c r="A19" s="155" t="s">
        <v>18</v>
      </c>
      <c r="B19" s="621">
        <v>0.40535039188970934</v>
      </c>
      <c r="C19" s="621">
        <v>13.672242113587382</v>
      </c>
      <c r="D19" s="170">
        <v>0.10994164544243844</v>
      </c>
      <c r="E19" s="621" t="s">
        <v>65</v>
      </c>
      <c r="F19" s="621">
        <v>0.67118130489793515</v>
      </c>
      <c r="G19" s="170">
        <v>2.8035473573255474</v>
      </c>
      <c r="H19" s="170">
        <v>0.11405406768097177</v>
      </c>
      <c r="I19" s="621">
        <v>0.93451222169325576</v>
      </c>
      <c r="J19" s="621">
        <v>0.11008966025505498</v>
      </c>
      <c r="K19" s="621">
        <v>0.24252403560384986</v>
      </c>
      <c r="L19" s="621">
        <v>19.637830342674718</v>
      </c>
      <c r="M19" s="170">
        <v>18.002056181133153</v>
      </c>
      <c r="N19" s="621">
        <v>11.454440796832506</v>
      </c>
      <c r="O19" s="621">
        <v>12.673980369915624</v>
      </c>
      <c r="P19" s="170">
        <v>0.10542219250642568</v>
      </c>
      <c r="Q19" s="621">
        <v>0.17008402215104612</v>
      </c>
      <c r="R19" s="171">
        <v>16.083783148524869</v>
      </c>
    </row>
    <row r="20" spans="1:18">
      <c r="A20" s="154" t="s">
        <v>19</v>
      </c>
      <c r="B20" s="618" t="s">
        <v>65</v>
      </c>
      <c r="C20" s="624">
        <v>13.234688176979887</v>
      </c>
      <c r="D20" s="619">
        <v>2.6094517211080839</v>
      </c>
      <c r="E20" s="619">
        <v>2.2831385165440214</v>
      </c>
      <c r="F20" s="624">
        <v>1.2522297156418198</v>
      </c>
      <c r="G20" s="624">
        <v>0.16469316449271479</v>
      </c>
      <c r="H20" s="619">
        <v>2.6918280063662046</v>
      </c>
      <c r="I20" s="624">
        <v>8.3031452939583195E-2</v>
      </c>
      <c r="J20" s="618" t="s">
        <v>65</v>
      </c>
      <c r="K20" s="624">
        <v>3.1546925198727518</v>
      </c>
      <c r="L20" s="619">
        <v>27.279214951425708</v>
      </c>
      <c r="M20" s="624">
        <v>1.0658018725759131</v>
      </c>
      <c r="N20" s="624">
        <v>12.835720195750797</v>
      </c>
      <c r="O20" s="624">
        <v>8.6370895870033593</v>
      </c>
      <c r="P20" s="624" t="s">
        <v>65</v>
      </c>
      <c r="Q20" s="624" t="s">
        <v>65</v>
      </c>
      <c r="R20" s="625">
        <v>21.22297888779114</v>
      </c>
    </row>
    <row r="21" spans="1:18">
      <c r="A21" s="150" t="s">
        <v>20</v>
      </c>
      <c r="B21" s="621">
        <v>1.8497721026407417</v>
      </c>
      <c r="C21" s="621">
        <v>0.57621235521095404</v>
      </c>
      <c r="D21" s="621">
        <v>0.70407102577010983</v>
      </c>
      <c r="E21" s="621" t="s">
        <v>65</v>
      </c>
      <c r="F21" s="621" t="s">
        <v>65</v>
      </c>
      <c r="G21" s="170">
        <v>20.700040368578552</v>
      </c>
      <c r="H21" s="170" t="s">
        <v>65</v>
      </c>
      <c r="I21" s="621">
        <v>1.931240479172764</v>
      </c>
      <c r="J21" s="621">
        <v>0.11709253876001378</v>
      </c>
      <c r="K21" s="621" t="s">
        <v>65</v>
      </c>
      <c r="L21" s="170">
        <v>15.388588346020388</v>
      </c>
      <c r="M21" s="621">
        <v>16.371701761525241</v>
      </c>
      <c r="N21" s="621">
        <v>12.817966518311113</v>
      </c>
      <c r="O21" s="621">
        <v>16.472419248659417</v>
      </c>
      <c r="P21" s="170">
        <v>5.9181472859391659</v>
      </c>
      <c r="Q21" s="621">
        <v>2.7462633139233446</v>
      </c>
      <c r="R21" s="171">
        <v>1.2065306495702215</v>
      </c>
    </row>
    <row r="22" spans="1:18">
      <c r="A22" s="153" t="s">
        <v>21</v>
      </c>
      <c r="B22" s="618" t="s">
        <v>65</v>
      </c>
      <c r="C22" s="624" t="s">
        <v>65</v>
      </c>
      <c r="D22" s="624" t="s">
        <v>65</v>
      </c>
      <c r="E22" s="624">
        <v>4.4316184660989046</v>
      </c>
      <c r="F22" s="619">
        <v>24.519016765293671</v>
      </c>
      <c r="G22" s="624">
        <v>1.4309222023502086</v>
      </c>
      <c r="H22" s="624" t="s">
        <v>65</v>
      </c>
      <c r="I22" s="624">
        <v>0.74639997617278642</v>
      </c>
      <c r="J22" s="618">
        <v>8.1941899285895205E-3</v>
      </c>
      <c r="K22" s="619">
        <v>6.8931221834951826</v>
      </c>
      <c r="L22" s="619">
        <v>28.993972816004629</v>
      </c>
      <c r="M22" s="624">
        <v>2.7607782782752692</v>
      </c>
      <c r="N22" s="624">
        <v>5.8268160203603028</v>
      </c>
      <c r="O22" s="624">
        <v>5.5379904361585979</v>
      </c>
      <c r="P22" s="619">
        <v>1.5444200846255751</v>
      </c>
      <c r="Q22" s="624" t="s">
        <v>65</v>
      </c>
      <c r="R22" s="623">
        <v>14.700483331257503</v>
      </c>
    </row>
    <row r="23" spans="1:18">
      <c r="A23" s="150" t="s">
        <v>22</v>
      </c>
      <c r="B23" s="170">
        <v>3.3448431562549383</v>
      </c>
      <c r="C23" s="170" t="s">
        <v>65</v>
      </c>
      <c r="D23" s="621">
        <v>0.53215392546023033</v>
      </c>
      <c r="E23" s="170">
        <v>2.5888941705135726E-2</v>
      </c>
      <c r="F23" s="621">
        <v>0.20397846566773181</v>
      </c>
      <c r="G23" s="170">
        <v>11.78845452554048</v>
      </c>
      <c r="H23" s="170" t="s">
        <v>65</v>
      </c>
      <c r="I23" s="621">
        <v>1.875280212284564</v>
      </c>
      <c r="J23" s="621">
        <v>0.79978137941437477</v>
      </c>
      <c r="K23" s="621">
        <v>0.11493864889926428</v>
      </c>
      <c r="L23" s="170">
        <v>19.770991922723599</v>
      </c>
      <c r="M23" s="170">
        <v>27.889732574852026</v>
      </c>
      <c r="N23" s="621">
        <v>9.2627220450349181</v>
      </c>
      <c r="O23" s="621">
        <v>16.363355405100275</v>
      </c>
      <c r="P23" s="170">
        <v>0.26133396331004144</v>
      </c>
      <c r="Q23" s="621">
        <v>2.5225201151972376</v>
      </c>
      <c r="R23" s="171">
        <v>2.9435369391570254</v>
      </c>
    </row>
    <row r="24" spans="1:18">
      <c r="A24" s="153" t="s">
        <v>23</v>
      </c>
      <c r="B24" s="618">
        <v>2.9486776276985962</v>
      </c>
      <c r="C24" s="619">
        <v>8.5425397108457375</v>
      </c>
      <c r="D24" s="619">
        <v>3.9357783592330744</v>
      </c>
      <c r="E24" s="619">
        <v>1.2000659822463922</v>
      </c>
      <c r="F24" s="624">
        <v>1.8836549742570217</v>
      </c>
      <c r="G24" s="619">
        <v>3.9811299794567949</v>
      </c>
      <c r="H24" s="619">
        <v>1.4355733884696678</v>
      </c>
      <c r="I24" s="624">
        <v>0.97803021619722241</v>
      </c>
      <c r="J24" s="618">
        <v>1.7559067601808198E-2</v>
      </c>
      <c r="K24" s="624">
        <v>0.33892476525886472</v>
      </c>
      <c r="L24" s="619">
        <v>35.46053433161719</v>
      </c>
      <c r="M24" s="624">
        <v>5.3162568350901598</v>
      </c>
      <c r="N24" s="624">
        <v>10.487711507977734</v>
      </c>
      <c r="O24" s="624">
        <v>13.520165267053692</v>
      </c>
      <c r="P24" s="619">
        <v>0.97441948955613078</v>
      </c>
      <c r="Q24" s="624">
        <v>0.90393071287558779</v>
      </c>
      <c r="R24" s="623">
        <v>5.2888589631611751</v>
      </c>
    </row>
    <row r="25" spans="1:18">
      <c r="A25" s="155" t="s">
        <v>24</v>
      </c>
      <c r="B25" s="621" t="s">
        <v>65</v>
      </c>
      <c r="C25" s="621" t="s">
        <v>65</v>
      </c>
      <c r="D25" s="621" t="s">
        <v>65</v>
      </c>
      <c r="E25" s="621" t="s">
        <v>65</v>
      </c>
      <c r="F25" s="621">
        <v>1.7723757639652018</v>
      </c>
      <c r="G25" s="621">
        <v>0.88145810658379087</v>
      </c>
      <c r="H25" s="170" t="s">
        <v>65</v>
      </c>
      <c r="I25" s="621" t="s">
        <v>65</v>
      </c>
      <c r="J25" s="621" t="s">
        <v>65</v>
      </c>
      <c r="K25" s="621" t="s">
        <v>65</v>
      </c>
      <c r="L25" s="170">
        <v>30.615130824846517</v>
      </c>
      <c r="M25" s="621">
        <v>13.894673919939489</v>
      </c>
      <c r="N25" s="621">
        <v>23.536470476885587</v>
      </c>
      <c r="O25" s="621">
        <v>5.4165727967576407</v>
      </c>
      <c r="P25" s="170" t="s">
        <v>65</v>
      </c>
      <c r="Q25" s="621">
        <v>0.2667661635411438</v>
      </c>
      <c r="R25" s="171">
        <v>21.547950243647112</v>
      </c>
    </row>
    <row r="26" spans="1:18">
      <c r="A26" s="153" t="s">
        <v>25</v>
      </c>
      <c r="B26" s="618" t="s">
        <v>65</v>
      </c>
      <c r="C26" s="624" t="s">
        <v>65</v>
      </c>
      <c r="D26" s="624">
        <v>0.70447679435573485</v>
      </c>
      <c r="E26" s="624" t="s">
        <v>65</v>
      </c>
      <c r="F26" s="624">
        <v>2.9430632048312915</v>
      </c>
      <c r="G26" s="624">
        <v>1.3362659687663896</v>
      </c>
      <c r="H26" s="624" t="s">
        <v>65</v>
      </c>
      <c r="I26" s="624">
        <v>1.1051830347123308E-2</v>
      </c>
      <c r="J26" s="619">
        <v>6.2491168806365263</v>
      </c>
      <c r="K26" s="624" t="s">
        <v>65</v>
      </c>
      <c r="L26" s="619">
        <v>59.068841102205731</v>
      </c>
      <c r="M26" s="619">
        <v>2.5525952097108515</v>
      </c>
      <c r="N26" s="624">
        <v>6.4607774730562513</v>
      </c>
      <c r="O26" s="624">
        <v>2.0125794071045102</v>
      </c>
      <c r="P26" s="619">
        <v>4.924956914428047</v>
      </c>
      <c r="Q26" s="624" t="s">
        <v>65</v>
      </c>
      <c r="R26" s="625">
        <v>8.9101453712671379</v>
      </c>
    </row>
    <row r="27" spans="1:18">
      <c r="A27" s="150" t="s">
        <v>26</v>
      </c>
      <c r="B27" s="621" t="s">
        <v>65</v>
      </c>
      <c r="C27" s="621" t="s">
        <v>65</v>
      </c>
      <c r="D27" s="621" t="s">
        <v>65</v>
      </c>
      <c r="E27" s="621">
        <v>8.1905471563461489</v>
      </c>
      <c r="F27" s="170">
        <v>15.294995951757025</v>
      </c>
      <c r="G27" s="621">
        <v>0.85318869848536905</v>
      </c>
      <c r="H27" s="170">
        <v>1.5817196883690243</v>
      </c>
      <c r="I27" s="621">
        <v>0.29264981520159095</v>
      </c>
      <c r="J27" s="621">
        <v>2.013081750335706E-2</v>
      </c>
      <c r="K27" s="621">
        <v>6.2976868072937835</v>
      </c>
      <c r="L27" s="170">
        <v>35.059640230466314</v>
      </c>
      <c r="M27" s="621">
        <v>2.3181198699108814</v>
      </c>
      <c r="N27" s="621">
        <v>12.356237276676469</v>
      </c>
      <c r="O27" s="621">
        <v>5.3632427802315998</v>
      </c>
      <c r="P27" s="170">
        <v>1.4874915133973643</v>
      </c>
      <c r="Q27" s="621" t="s">
        <v>65</v>
      </c>
      <c r="R27" s="171">
        <v>7.7927072369261126</v>
      </c>
    </row>
    <row r="28" spans="1:18">
      <c r="A28" s="153" t="s">
        <v>27</v>
      </c>
      <c r="B28" s="618" t="s">
        <v>65</v>
      </c>
      <c r="C28" s="624" t="s">
        <v>65</v>
      </c>
      <c r="D28" s="624">
        <v>2.0466397259308695</v>
      </c>
      <c r="E28" s="624">
        <v>0.36741024608251388</v>
      </c>
      <c r="F28" s="624">
        <v>4.4120272553673089E-2</v>
      </c>
      <c r="G28" s="619">
        <v>4.0846629498746605</v>
      </c>
      <c r="H28" s="619">
        <v>0.68128102622849185</v>
      </c>
      <c r="I28" s="624">
        <v>1.3606106233952333</v>
      </c>
      <c r="J28" s="618">
        <v>0.40244246033392528</v>
      </c>
      <c r="K28" s="624">
        <v>0.14498275162668481</v>
      </c>
      <c r="L28" s="619">
        <v>18.836887636680277</v>
      </c>
      <c r="M28" s="624">
        <v>9.9852083925045338</v>
      </c>
      <c r="N28" s="624">
        <v>17.361699948611054</v>
      </c>
      <c r="O28" s="624">
        <v>16.678099545628623</v>
      </c>
      <c r="P28" s="619">
        <v>4.578415827754494</v>
      </c>
      <c r="Q28" s="619">
        <v>0.12233483800541052</v>
      </c>
      <c r="R28" s="623">
        <v>17.174716734816425</v>
      </c>
    </row>
    <row r="29" spans="1:18">
      <c r="A29" s="150" t="s">
        <v>28</v>
      </c>
      <c r="B29" s="621" t="s">
        <v>65</v>
      </c>
      <c r="C29" s="621" t="s">
        <v>65</v>
      </c>
      <c r="D29" s="621">
        <v>6.5242139004386424</v>
      </c>
      <c r="E29" s="170">
        <v>1.4976820115696222E-2</v>
      </c>
      <c r="F29" s="170">
        <v>10.791281611643928</v>
      </c>
      <c r="G29" s="170">
        <v>4.6526337467748187</v>
      </c>
      <c r="H29" s="170" t="s">
        <v>65</v>
      </c>
      <c r="I29" s="170">
        <v>2.4271025716947294</v>
      </c>
      <c r="J29" s="621">
        <v>2.7190211207245895E-3</v>
      </c>
      <c r="K29" s="621">
        <v>6.9242405043757449E-2</v>
      </c>
      <c r="L29" s="170">
        <v>24.68403784485816</v>
      </c>
      <c r="M29" s="170">
        <v>5.825242056618527</v>
      </c>
      <c r="N29" s="621">
        <v>9.3887063186816633</v>
      </c>
      <c r="O29" s="621">
        <v>24.967508891645792</v>
      </c>
      <c r="P29" s="170">
        <v>2.3901135616152449</v>
      </c>
      <c r="Q29" s="170">
        <v>1.08560199055948</v>
      </c>
      <c r="R29" s="171">
        <v>5.6493641597633388</v>
      </c>
    </row>
    <row r="30" spans="1:18">
      <c r="A30" s="153" t="s">
        <v>29</v>
      </c>
      <c r="B30" s="618">
        <v>0.23394270745848766</v>
      </c>
      <c r="C30" s="619">
        <v>0.79228895754639705</v>
      </c>
      <c r="D30" s="624">
        <v>2.2092565154959503</v>
      </c>
      <c r="E30" s="619" t="s">
        <v>65</v>
      </c>
      <c r="F30" s="624" t="s">
        <v>65</v>
      </c>
      <c r="G30" s="619">
        <v>5.1014491951063965</v>
      </c>
      <c r="H30" s="624" t="s">
        <v>65</v>
      </c>
      <c r="I30" s="624">
        <v>1.9550453807970232</v>
      </c>
      <c r="J30" s="619">
        <v>43.236943169765496</v>
      </c>
      <c r="K30" s="624" t="s">
        <v>65</v>
      </c>
      <c r="L30" s="619">
        <v>3.3487026355101066</v>
      </c>
      <c r="M30" s="619">
        <v>8.7156047566061599</v>
      </c>
      <c r="N30" s="619">
        <v>2.0554558023526202</v>
      </c>
      <c r="O30" s="624">
        <v>1.0800648245637092</v>
      </c>
      <c r="P30" s="624">
        <v>2.0433942460188721</v>
      </c>
      <c r="Q30" s="624">
        <v>2.1321359851355592</v>
      </c>
      <c r="R30" s="623">
        <v>20.70750562284012</v>
      </c>
    </row>
    <row r="31" spans="1:18">
      <c r="A31" s="150" t="s">
        <v>30</v>
      </c>
      <c r="B31" s="621" t="s">
        <v>65</v>
      </c>
      <c r="C31" s="621" t="s">
        <v>65</v>
      </c>
      <c r="D31" s="621">
        <v>0.47840714418805175</v>
      </c>
      <c r="E31" s="621">
        <v>11.62842975459936</v>
      </c>
      <c r="F31" s="170">
        <v>11.757155694009239</v>
      </c>
      <c r="G31" s="621">
        <v>1.3785288578142576</v>
      </c>
      <c r="H31" s="621" t="s">
        <v>65</v>
      </c>
      <c r="I31" s="621">
        <v>0.39526257946871074</v>
      </c>
      <c r="J31" s="621">
        <v>0.34818671165651349</v>
      </c>
      <c r="K31" s="170">
        <v>8.3074039200920122</v>
      </c>
      <c r="L31" s="170">
        <v>19.001929194116638</v>
      </c>
      <c r="M31" s="621">
        <v>0.57681211339622285</v>
      </c>
      <c r="N31" s="621">
        <v>10.028169935851627</v>
      </c>
      <c r="O31" s="621">
        <v>4.1167191923865474</v>
      </c>
      <c r="P31" s="621">
        <v>1.9548313940891611</v>
      </c>
      <c r="Q31" s="621" t="s">
        <v>65</v>
      </c>
      <c r="R31" s="171">
        <v>24.520454427666422</v>
      </c>
    </row>
    <row r="32" spans="1:18">
      <c r="A32" s="153" t="s">
        <v>31</v>
      </c>
      <c r="B32" s="618">
        <v>5.4235145527092259</v>
      </c>
      <c r="C32" s="624">
        <v>6.4964886511903934</v>
      </c>
      <c r="D32" s="624">
        <v>5.5657296835574099</v>
      </c>
      <c r="E32" s="619" t="s">
        <v>65</v>
      </c>
      <c r="F32" s="624" t="s">
        <v>65</v>
      </c>
      <c r="G32" s="619">
        <v>9.999290165712889</v>
      </c>
      <c r="H32" s="619">
        <v>11.928348453411923</v>
      </c>
      <c r="I32" s="624">
        <v>2.5088517992469312</v>
      </c>
      <c r="J32" s="618">
        <v>6.5113695691543599E-2</v>
      </c>
      <c r="K32" s="624" t="s">
        <v>65</v>
      </c>
      <c r="L32" s="619">
        <v>11.496905859055856</v>
      </c>
      <c r="M32" s="624">
        <v>0.96428753495735731</v>
      </c>
      <c r="N32" s="624">
        <v>32.983529263187357</v>
      </c>
      <c r="O32" s="624">
        <v>9.4889418486277144</v>
      </c>
      <c r="P32" s="624">
        <v>6.3883565538692663E-2</v>
      </c>
      <c r="Q32" s="624" t="s">
        <v>65</v>
      </c>
      <c r="R32" s="625">
        <v>0.78741970744115763</v>
      </c>
    </row>
    <row r="33" spans="1:21">
      <c r="A33" s="155" t="s">
        <v>32</v>
      </c>
      <c r="B33" s="621">
        <v>3.379480808770452</v>
      </c>
      <c r="C33" s="170">
        <v>5.451509705265849</v>
      </c>
      <c r="D33" s="170">
        <v>1.6714219412452416</v>
      </c>
      <c r="E33" s="621">
        <v>0.49104208449158288</v>
      </c>
      <c r="F33" s="621">
        <v>1.7487143591459007</v>
      </c>
      <c r="G33" s="170">
        <v>3.4703496426555129</v>
      </c>
      <c r="H33" s="170" t="s">
        <v>65</v>
      </c>
      <c r="I33" s="621">
        <v>0.96005001023379155</v>
      </c>
      <c r="J33" s="170">
        <v>6.1870939734067898</v>
      </c>
      <c r="K33" s="621">
        <v>0.45784981628125926</v>
      </c>
      <c r="L33" s="170">
        <v>5.5474215366894963</v>
      </c>
      <c r="M33" s="170">
        <v>19.965357345275006</v>
      </c>
      <c r="N33" s="621">
        <v>11.381424653194127</v>
      </c>
      <c r="O33" s="621">
        <v>7.5478126306506574</v>
      </c>
      <c r="P33" s="170">
        <v>0.2599281902719493</v>
      </c>
      <c r="Q33" s="621">
        <v>2.2675424945043301</v>
      </c>
      <c r="R33" s="171">
        <v>25.246528994550264</v>
      </c>
    </row>
    <row r="34" spans="1:21">
      <c r="A34" s="153" t="s">
        <v>33</v>
      </c>
      <c r="B34" s="618" t="s">
        <v>65</v>
      </c>
      <c r="C34" s="624" t="s">
        <v>65</v>
      </c>
      <c r="D34" s="624">
        <v>0.31323611135804419</v>
      </c>
      <c r="E34" s="624">
        <v>0.44111736835692827</v>
      </c>
      <c r="F34" s="624" t="s">
        <v>65</v>
      </c>
      <c r="G34" s="624">
        <v>9.5240697949379562</v>
      </c>
      <c r="H34" s="624" t="s">
        <v>65</v>
      </c>
      <c r="I34" s="624" t="s">
        <v>65</v>
      </c>
      <c r="J34" s="618">
        <v>0.11087066025086813</v>
      </c>
      <c r="K34" s="624">
        <v>3.5420672728766825E-2</v>
      </c>
      <c r="L34" s="619">
        <v>52.537441382044044</v>
      </c>
      <c r="M34" s="619">
        <v>12.056399925306922</v>
      </c>
      <c r="N34" s="624">
        <v>13.584490263651677</v>
      </c>
      <c r="O34" s="624">
        <v>1.1382974359465792</v>
      </c>
      <c r="P34" s="624">
        <v>2.349327383406778</v>
      </c>
      <c r="Q34" s="619" t="s">
        <v>65</v>
      </c>
      <c r="R34" s="625">
        <v>1.3484189471849215</v>
      </c>
    </row>
    <row r="35" spans="1:21">
      <c r="A35" s="150" t="s">
        <v>34</v>
      </c>
      <c r="B35" s="621">
        <v>8.739637310351921E-3</v>
      </c>
      <c r="C35" s="621" t="s">
        <v>65</v>
      </c>
      <c r="D35" s="621" t="s">
        <v>65</v>
      </c>
      <c r="E35" s="621">
        <v>1.5544304414965739</v>
      </c>
      <c r="F35" s="170">
        <v>18.229149713468669</v>
      </c>
      <c r="G35" s="170">
        <v>2.0469942775499153</v>
      </c>
      <c r="H35" s="170">
        <v>3.6053466410348642</v>
      </c>
      <c r="I35" s="621">
        <v>0.62791957270262522</v>
      </c>
      <c r="J35" s="621">
        <v>6.3324697722191195E-2</v>
      </c>
      <c r="K35" s="170">
        <v>6.8193832784420012</v>
      </c>
      <c r="L35" s="170">
        <v>28.133671488172848</v>
      </c>
      <c r="M35" s="170">
        <v>8.5839853997436748</v>
      </c>
      <c r="N35" s="621">
        <v>19.406037462326271</v>
      </c>
      <c r="O35" s="170">
        <v>6.1888925114717841</v>
      </c>
      <c r="P35" s="170">
        <v>1.5303581114843192</v>
      </c>
      <c r="Q35" s="621">
        <v>0.43172565232795596</v>
      </c>
      <c r="R35" s="622">
        <v>0.89615853128562462</v>
      </c>
    </row>
    <row r="36" spans="1:21" ht="15.75" thickBot="1">
      <c r="A36" s="156" t="s">
        <v>35</v>
      </c>
      <c r="B36" s="172">
        <v>0.55571689722735451</v>
      </c>
      <c r="C36" s="172">
        <v>1.1761851198652977</v>
      </c>
      <c r="D36" s="172">
        <v>1.7537143590910895</v>
      </c>
      <c r="E36" s="172">
        <v>1.526160296804923</v>
      </c>
      <c r="F36" s="172">
        <v>10.232760874773414</v>
      </c>
      <c r="G36" s="172">
        <v>4.6500985783177535</v>
      </c>
      <c r="H36" s="172">
        <v>0.57488136374250043</v>
      </c>
      <c r="I36" s="172">
        <v>1.2808400662961077</v>
      </c>
      <c r="J36" s="172">
        <v>1.4787302381704668</v>
      </c>
      <c r="K36" s="172">
        <v>1.5346905728698861</v>
      </c>
      <c r="L36" s="172">
        <v>27.405132505288559</v>
      </c>
      <c r="M36" s="172">
        <v>9.2264021236992892</v>
      </c>
      <c r="N36" s="172">
        <v>11.738557663102501</v>
      </c>
      <c r="O36" s="172">
        <v>14.05319850068201</v>
      </c>
      <c r="P36" s="172">
        <v>1.7864045109605735</v>
      </c>
      <c r="Q36" s="172">
        <v>0.96176604524186649</v>
      </c>
      <c r="R36" s="626">
        <v>8.5903237056836925</v>
      </c>
    </row>
    <row r="37" spans="1:21" ht="69.75" customHeight="1">
      <c r="A37" s="925" t="s">
        <v>535</v>
      </c>
      <c r="B37" s="925"/>
      <c r="C37" s="925"/>
      <c r="D37" s="925"/>
      <c r="E37" s="925"/>
      <c r="F37" s="925"/>
      <c r="G37" s="925"/>
      <c r="H37" s="925"/>
      <c r="I37" s="925"/>
      <c r="J37" s="925"/>
      <c r="K37" s="925"/>
      <c r="L37" s="925"/>
      <c r="M37" s="925"/>
      <c r="N37" s="925"/>
      <c r="O37" s="925"/>
      <c r="P37" s="925"/>
      <c r="Q37" s="925"/>
      <c r="R37" s="925"/>
    </row>
    <row r="38" spans="1:21" ht="33" customHeight="1">
      <c r="A38" s="878" t="s">
        <v>534</v>
      </c>
      <c r="B38" s="878"/>
      <c r="C38" s="878"/>
      <c r="D38" s="878"/>
      <c r="E38" s="878"/>
      <c r="F38" s="878"/>
      <c r="G38" s="878"/>
      <c r="H38" s="878"/>
      <c r="I38" s="878"/>
      <c r="J38" s="878"/>
      <c r="K38" s="878"/>
      <c r="L38" s="878"/>
      <c r="M38" s="878"/>
      <c r="N38" s="878"/>
      <c r="O38" s="878"/>
      <c r="P38" s="878"/>
      <c r="Q38" s="878"/>
      <c r="R38" s="878"/>
      <c r="U38" s="4"/>
    </row>
    <row r="39" spans="1:21" ht="30" customHeight="1">
      <c r="A39" s="924" t="s">
        <v>536</v>
      </c>
      <c r="B39" s="924"/>
      <c r="C39" s="924"/>
      <c r="D39" s="924"/>
      <c r="E39" s="924"/>
      <c r="F39" s="924"/>
      <c r="G39" s="924"/>
      <c r="H39" s="924"/>
      <c r="I39" s="924"/>
      <c r="J39" s="924"/>
      <c r="K39" s="924"/>
      <c r="L39" s="924"/>
      <c r="M39" s="924"/>
      <c r="N39" s="924"/>
      <c r="O39" s="924"/>
      <c r="P39" s="924"/>
      <c r="Q39" s="924"/>
      <c r="R39" s="924"/>
    </row>
    <row r="40" spans="1:21">
      <c r="A40" s="117" t="s">
        <v>37</v>
      </c>
      <c r="F40" s="117"/>
    </row>
    <row r="41" spans="1:21" ht="30" customHeight="1">
      <c r="A41" s="858" t="s">
        <v>707</v>
      </c>
      <c r="B41" s="858"/>
      <c r="C41" s="858"/>
      <c r="D41" s="858"/>
      <c r="E41" s="858"/>
      <c r="F41" s="858"/>
      <c r="G41" s="858"/>
      <c r="H41" s="858"/>
      <c r="I41" s="858"/>
      <c r="J41" s="858"/>
      <c r="K41" s="858"/>
      <c r="L41" s="858"/>
      <c r="M41" s="858"/>
      <c r="N41" s="858"/>
      <c r="O41" s="858"/>
      <c r="P41" s="858"/>
      <c r="Q41" s="858"/>
      <c r="R41" s="858"/>
    </row>
  </sheetData>
  <mergeCells count="5">
    <mergeCell ref="A1:R1"/>
    <mergeCell ref="A38:R38"/>
    <mergeCell ref="A39:R39"/>
    <mergeCell ref="A41:R41"/>
    <mergeCell ref="A37:R37"/>
  </mergeCells>
  <pageMargins left="0.7" right="0.7" top="0.75" bottom="0.75" header="0.3" footer="0.3"/>
  <webPublishItems count="1">
    <webPublishItem id="30855" divId="C_30855" sourceType="range" sourceRef="A1:R41" destinationFile="C:\Users\lizzeth.romero\Documents\Numeralia_2017\C21.htm"/>
  </webPublishItem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2"/>
  <sheetViews>
    <sheetView zoomScaleNormal="100" workbookViewId="0">
      <pane ySplit="4" topLeftCell="A5" activePane="bottomLeft" state="frozen"/>
      <selection pane="bottomLeft" sqref="A1:I1"/>
    </sheetView>
  </sheetViews>
  <sheetFormatPr baseColWidth="10" defaultRowHeight="15"/>
  <cols>
    <col min="1" max="1" width="13.7109375" customWidth="1"/>
    <col min="2" max="7" width="9.7109375" customWidth="1"/>
    <col min="8" max="9" width="8.7109375" customWidth="1"/>
    <col min="257" max="257" width="13.7109375" customWidth="1"/>
    <col min="258" max="263" width="9.7109375" customWidth="1"/>
    <col min="264" max="265" width="8.7109375" customWidth="1"/>
    <col min="513" max="513" width="13.7109375" customWidth="1"/>
    <col min="514" max="519" width="9.7109375" customWidth="1"/>
    <col min="520" max="521" width="8.7109375" customWidth="1"/>
    <col min="769" max="769" width="13.7109375" customWidth="1"/>
    <col min="770" max="775" width="9.7109375" customWidth="1"/>
    <col min="776" max="777" width="8.7109375" customWidth="1"/>
    <col min="1025" max="1025" width="13.7109375" customWidth="1"/>
    <col min="1026" max="1031" width="9.7109375" customWidth="1"/>
    <col min="1032" max="1033" width="8.7109375" customWidth="1"/>
    <col min="1281" max="1281" width="13.7109375" customWidth="1"/>
    <col min="1282" max="1287" width="9.7109375" customWidth="1"/>
    <col min="1288" max="1289" width="8.7109375" customWidth="1"/>
    <col min="1537" max="1537" width="13.7109375" customWidth="1"/>
    <col min="1538" max="1543" width="9.7109375" customWidth="1"/>
    <col min="1544" max="1545" width="8.7109375" customWidth="1"/>
    <col min="1793" max="1793" width="13.7109375" customWidth="1"/>
    <col min="1794" max="1799" width="9.7109375" customWidth="1"/>
    <col min="1800" max="1801" width="8.7109375" customWidth="1"/>
    <col min="2049" max="2049" width="13.7109375" customWidth="1"/>
    <col min="2050" max="2055" width="9.7109375" customWidth="1"/>
    <col min="2056" max="2057" width="8.7109375" customWidth="1"/>
    <col min="2305" max="2305" width="13.7109375" customWidth="1"/>
    <col min="2306" max="2311" width="9.7109375" customWidth="1"/>
    <col min="2312" max="2313" width="8.7109375" customWidth="1"/>
    <col min="2561" max="2561" width="13.7109375" customWidth="1"/>
    <col min="2562" max="2567" width="9.7109375" customWidth="1"/>
    <col min="2568" max="2569" width="8.7109375" customWidth="1"/>
    <col min="2817" max="2817" width="13.7109375" customWidth="1"/>
    <col min="2818" max="2823" width="9.7109375" customWidth="1"/>
    <col min="2824" max="2825" width="8.7109375" customWidth="1"/>
    <col min="3073" max="3073" width="13.7109375" customWidth="1"/>
    <col min="3074" max="3079" width="9.7109375" customWidth="1"/>
    <col min="3080" max="3081" width="8.7109375" customWidth="1"/>
    <col min="3329" max="3329" width="13.7109375" customWidth="1"/>
    <col min="3330" max="3335" width="9.7109375" customWidth="1"/>
    <col min="3336" max="3337" width="8.7109375" customWidth="1"/>
    <col min="3585" max="3585" width="13.7109375" customWidth="1"/>
    <col min="3586" max="3591" width="9.7109375" customWidth="1"/>
    <col min="3592" max="3593" width="8.7109375" customWidth="1"/>
    <col min="3841" max="3841" width="13.7109375" customWidth="1"/>
    <col min="3842" max="3847" width="9.7109375" customWidth="1"/>
    <col min="3848" max="3849" width="8.7109375" customWidth="1"/>
    <col min="4097" max="4097" width="13.7109375" customWidth="1"/>
    <col min="4098" max="4103" width="9.7109375" customWidth="1"/>
    <col min="4104" max="4105" width="8.7109375" customWidth="1"/>
    <col min="4353" max="4353" width="13.7109375" customWidth="1"/>
    <col min="4354" max="4359" width="9.7109375" customWidth="1"/>
    <col min="4360" max="4361" width="8.7109375" customWidth="1"/>
    <col min="4609" max="4609" width="13.7109375" customWidth="1"/>
    <col min="4610" max="4615" width="9.7109375" customWidth="1"/>
    <col min="4616" max="4617" width="8.7109375" customWidth="1"/>
    <col min="4865" max="4865" width="13.7109375" customWidth="1"/>
    <col min="4866" max="4871" width="9.7109375" customWidth="1"/>
    <col min="4872" max="4873" width="8.7109375" customWidth="1"/>
    <col min="5121" max="5121" width="13.7109375" customWidth="1"/>
    <col min="5122" max="5127" width="9.7109375" customWidth="1"/>
    <col min="5128" max="5129" width="8.7109375" customWidth="1"/>
    <col min="5377" max="5377" width="13.7109375" customWidth="1"/>
    <col min="5378" max="5383" width="9.7109375" customWidth="1"/>
    <col min="5384" max="5385" width="8.7109375" customWidth="1"/>
    <col min="5633" max="5633" width="13.7109375" customWidth="1"/>
    <col min="5634" max="5639" width="9.7109375" customWidth="1"/>
    <col min="5640" max="5641" width="8.7109375" customWidth="1"/>
    <col min="5889" max="5889" width="13.7109375" customWidth="1"/>
    <col min="5890" max="5895" width="9.7109375" customWidth="1"/>
    <col min="5896" max="5897" width="8.7109375" customWidth="1"/>
    <col min="6145" max="6145" width="13.7109375" customWidth="1"/>
    <col min="6146" max="6151" width="9.7109375" customWidth="1"/>
    <col min="6152" max="6153" width="8.7109375" customWidth="1"/>
    <col min="6401" max="6401" width="13.7109375" customWidth="1"/>
    <col min="6402" max="6407" width="9.7109375" customWidth="1"/>
    <col min="6408" max="6409" width="8.7109375" customWidth="1"/>
    <col min="6657" max="6657" width="13.7109375" customWidth="1"/>
    <col min="6658" max="6663" width="9.7109375" customWidth="1"/>
    <col min="6664" max="6665" width="8.7109375" customWidth="1"/>
    <col min="6913" max="6913" width="13.7109375" customWidth="1"/>
    <col min="6914" max="6919" width="9.7109375" customWidth="1"/>
    <col min="6920" max="6921" width="8.7109375" customWidth="1"/>
    <col min="7169" max="7169" width="13.7109375" customWidth="1"/>
    <col min="7170" max="7175" width="9.7109375" customWidth="1"/>
    <col min="7176" max="7177" width="8.7109375" customWidth="1"/>
    <col min="7425" max="7425" width="13.7109375" customWidth="1"/>
    <col min="7426" max="7431" width="9.7109375" customWidth="1"/>
    <col min="7432" max="7433" width="8.7109375" customWidth="1"/>
    <col min="7681" max="7681" width="13.7109375" customWidth="1"/>
    <col min="7682" max="7687" width="9.7109375" customWidth="1"/>
    <col min="7688" max="7689" width="8.7109375" customWidth="1"/>
    <col min="7937" max="7937" width="13.7109375" customWidth="1"/>
    <col min="7938" max="7943" width="9.7109375" customWidth="1"/>
    <col min="7944" max="7945" width="8.7109375" customWidth="1"/>
    <col min="8193" max="8193" width="13.7109375" customWidth="1"/>
    <col min="8194" max="8199" width="9.7109375" customWidth="1"/>
    <col min="8200" max="8201" width="8.7109375" customWidth="1"/>
    <col min="8449" max="8449" width="13.7109375" customWidth="1"/>
    <col min="8450" max="8455" width="9.7109375" customWidth="1"/>
    <col min="8456" max="8457" width="8.7109375" customWidth="1"/>
    <col min="8705" max="8705" width="13.7109375" customWidth="1"/>
    <col min="8706" max="8711" width="9.7109375" customWidth="1"/>
    <col min="8712" max="8713" width="8.7109375" customWidth="1"/>
    <col min="8961" max="8961" width="13.7109375" customWidth="1"/>
    <col min="8962" max="8967" width="9.7109375" customWidth="1"/>
    <col min="8968" max="8969" width="8.7109375" customWidth="1"/>
    <col min="9217" max="9217" width="13.7109375" customWidth="1"/>
    <col min="9218" max="9223" width="9.7109375" customWidth="1"/>
    <col min="9224" max="9225" width="8.7109375" customWidth="1"/>
    <col min="9473" max="9473" width="13.7109375" customWidth="1"/>
    <col min="9474" max="9479" width="9.7109375" customWidth="1"/>
    <col min="9480" max="9481" width="8.7109375" customWidth="1"/>
    <col min="9729" max="9729" width="13.7109375" customWidth="1"/>
    <col min="9730" max="9735" width="9.7109375" customWidth="1"/>
    <col min="9736" max="9737" width="8.7109375" customWidth="1"/>
    <col min="9985" max="9985" width="13.7109375" customWidth="1"/>
    <col min="9986" max="9991" width="9.7109375" customWidth="1"/>
    <col min="9992" max="9993" width="8.7109375" customWidth="1"/>
    <col min="10241" max="10241" width="13.7109375" customWidth="1"/>
    <col min="10242" max="10247" width="9.7109375" customWidth="1"/>
    <col min="10248" max="10249" width="8.7109375" customWidth="1"/>
    <col min="10497" max="10497" width="13.7109375" customWidth="1"/>
    <col min="10498" max="10503" width="9.7109375" customWidth="1"/>
    <col min="10504" max="10505" width="8.7109375" customWidth="1"/>
    <col min="10753" max="10753" width="13.7109375" customWidth="1"/>
    <col min="10754" max="10759" width="9.7109375" customWidth="1"/>
    <col min="10760" max="10761" width="8.7109375" customWidth="1"/>
    <col min="11009" max="11009" width="13.7109375" customWidth="1"/>
    <col min="11010" max="11015" width="9.7109375" customWidth="1"/>
    <col min="11016" max="11017" width="8.7109375" customWidth="1"/>
    <col min="11265" max="11265" width="13.7109375" customWidth="1"/>
    <col min="11266" max="11271" width="9.7109375" customWidth="1"/>
    <col min="11272" max="11273" width="8.7109375" customWidth="1"/>
    <col min="11521" max="11521" width="13.7109375" customWidth="1"/>
    <col min="11522" max="11527" width="9.7109375" customWidth="1"/>
    <col min="11528" max="11529" width="8.7109375" customWidth="1"/>
    <col min="11777" max="11777" width="13.7109375" customWidth="1"/>
    <col min="11778" max="11783" width="9.7109375" customWidth="1"/>
    <col min="11784" max="11785" width="8.7109375" customWidth="1"/>
    <col min="12033" max="12033" width="13.7109375" customWidth="1"/>
    <col min="12034" max="12039" width="9.7109375" customWidth="1"/>
    <col min="12040" max="12041" width="8.7109375" customWidth="1"/>
    <col min="12289" max="12289" width="13.7109375" customWidth="1"/>
    <col min="12290" max="12295" width="9.7109375" customWidth="1"/>
    <col min="12296" max="12297" width="8.7109375" customWidth="1"/>
    <col min="12545" max="12545" width="13.7109375" customWidth="1"/>
    <col min="12546" max="12551" width="9.7109375" customWidth="1"/>
    <col min="12552" max="12553" width="8.7109375" customWidth="1"/>
    <col min="12801" max="12801" width="13.7109375" customWidth="1"/>
    <col min="12802" max="12807" width="9.7109375" customWidth="1"/>
    <col min="12808" max="12809" width="8.7109375" customWidth="1"/>
    <col min="13057" max="13057" width="13.7109375" customWidth="1"/>
    <col min="13058" max="13063" width="9.7109375" customWidth="1"/>
    <col min="13064" max="13065" width="8.7109375" customWidth="1"/>
    <col min="13313" max="13313" width="13.7109375" customWidth="1"/>
    <col min="13314" max="13319" width="9.7109375" customWidth="1"/>
    <col min="13320" max="13321" width="8.7109375" customWidth="1"/>
    <col min="13569" max="13569" width="13.7109375" customWidth="1"/>
    <col min="13570" max="13575" width="9.7109375" customWidth="1"/>
    <col min="13576" max="13577" width="8.7109375" customWidth="1"/>
    <col min="13825" max="13825" width="13.7109375" customWidth="1"/>
    <col min="13826" max="13831" width="9.7109375" customWidth="1"/>
    <col min="13832" max="13833" width="8.7109375" customWidth="1"/>
    <col min="14081" max="14081" width="13.7109375" customWidth="1"/>
    <col min="14082" max="14087" width="9.7109375" customWidth="1"/>
    <col min="14088" max="14089" width="8.7109375" customWidth="1"/>
    <col min="14337" max="14337" width="13.7109375" customWidth="1"/>
    <col min="14338" max="14343" width="9.7109375" customWidth="1"/>
    <col min="14344" max="14345" width="8.7109375" customWidth="1"/>
    <col min="14593" max="14593" width="13.7109375" customWidth="1"/>
    <col min="14594" max="14599" width="9.7109375" customWidth="1"/>
    <col min="14600" max="14601" width="8.7109375" customWidth="1"/>
    <col min="14849" max="14849" width="13.7109375" customWidth="1"/>
    <col min="14850" max="14855" width="9.7109375" customWidth="1"/>
    <col min="14856" max="14857" width="8.7109375" customWidth="1"/>
    <col min="15105" max="15105" width="13.7109375" customWidth="1"/>
    <col min="15106" max="15111" width="9.7109375" customWidth="1"/>
    <col min="15112" max="15113" width="8.7109375" customWidth="1"/>
    <col min="15361" max="15361" width="13.7109375" customWidth="1"/>
    <col min="15362" max="15367" width="9.7109375" customWidth="1"/>
    <col min="15368" max="15369" width="8.7109375" customWidth="1"/>
    <col min="15617" max="15617" width="13.7109375" customWidth="1"/>
    <col min="15618" max="15623" width="9.7109375" customWidth="1"/>
    <col min="15624" max="15625" width="8.7109375" customWidth="1"/>
    <col min="15873" max="15873" width="13.7109375" customWidth="1"/>
    <col min="15874" max="15879" width="9.7109375" customWidth="1"/>
    <col min="15880" max="15881" width="8.7109375" customWidth="1"/>
    <col min="16129" max="16129" width="13.7109375" customWidth="1"/>
    <col min="16130" max="16135" width="9.7109375" customWidth="1"/>
    <col min="16136" max="16137" width="8.7109375" customWidth="1"/>
  </cols>
  <sheetData>
    <row r="1" spans="1:9" ht="17.25">
      <c r="A1" s="882" t="s">
        <v>98</v>
      </c>
      <c r="B1" s="882"/>
      <c r="C1" s="882"/>
      <c r="D1" s="882"/>
      <c r="E1" s="882"/>
      <c r="F1" s="882"/>
      <c r="G1" s="882"/>
      <c r="H1" s="882"/>
      <c r="I1" s="882"/>
    </row>
    <row r="2" spans="1:9" ht="15.75" thickBot="1">
      <c r="A2" s="25" t="s">
        <v>47</v>
      </c>
      <c r="F2" s="25"/>
    </row>
    <row r="3" spans="1:9">
      <c r="A3" s="926" t="s">
        <v>2</v>
      </c>
      <c r="B3" s="908" t="s">
        <v>99</v>
      </c>
      <c r="C3" s="908"/>
      <c r="D3" s="908"/>
      <c r="E3" s="908"/>
      <c r="F3" s="908" t="s">
        <v>100</v>
      </c>
      <c r="G3" s="908"/>
      <c r="H3" s="908"/>
      <c r="I3" s="909"/>
    </row>
    <row r="4" spans="1:9">
      <c r="A4" s="927"/>
      <c r="B4" s="173" t="s">
        <v>101</v>
      </c>
      <c r="C4" s="173" t="s">
        <v>102</v>
      </c>
      <c r="D4" s="173" t="s">
        <v>103</v>
      </c>
      <c r="E4" s="173" t="s">
        <v>104</v>
      </c>
      <c r="F4" s="173" t="s">
        <v>101</v>
      </c>
      <c r="G4" s="173" t="s">
        <v>102</v>
      </c>
      <c r="H4" s="173" t="s">
        <v>103</v>
      </c>
      <c r="I4" s="174" t="s">
        <v>104</v>
      </c>
    </row>
    <row r="5" spans="1:9">
      <c r="A5" s="175" t="s">
        <v>3</v>
      </c>
      <c r="B5" s="123">
        <v>5125.59</v>
      </c>
      <c r="C5" s="123">
        <v>0</v>
      </c>
      <c r="D5" s="123">
        <v>3617.4</v>
      </c>
      <c r="E5" s="123">
        <v>3812.38</v>
      </c>
      <c r="F5" s="123">
        <v>73196.27</v>
      </c>
      <c r="G5" s="123">
        <v>1405.74</v>
      </c>
      <c r="H5" s="123">
        <v>1104.55</v>
      </c>
      <c r="I5" s="126">
        <v>0</v>
      </c>
    </row>
    <row r="6" spans="1:9">
      <c r="A6" s="176" t="s">
        <v>4</v>
      </c>
      <c r="B6" s="8">
        <v>26217.27</v>
      </c>
      <c r="C6" s="8">
        <v>16860.169999999998</v>
      </c>
      <c r="D6" s="8">
        <v>24110.69</v>
      </c>
      <c r="E6" s="8">
        <v>68788.97</v>
      </c>
      <c r="F6" s="8">
        <v>811.34</v>
      </c>
      <c r="G6" s="8">
        <v>259445.62</v>
      </c>
      <c r="H6" s="8">
        <v>0</v>
      </c>
      <c r="I6" s="97">
        <v>0</v>
      </c>
    </row>
    <row r="7" spans="1:9">
      <c r="A7" s="177" t="s">
        <v>5</v>
      </c>
      <c r="B7" s="6">
        <v>4328.1400000000003</v>
      </c>
      <c r="C7" s="6">
        <v>5205.6499999999996</v>
      </c>
      <c r="D7" s="6">
        <v>12148.89</v>
      </c>
      <c r="E7" s="6">
        <v>63865.55000000001</v>
      </c>
      <c r="F7" s="6">
        <v>7456.15</v>
      </c>
      <c r="G7" s="6">
        <v>125291.96999999999</v>
      </c>
      <c r="H7" s="6">
        <v>1560.05</v>
      </c>
      <c r="I7" s="96">
        <v>0</v>
      </c>
    </row>
    <row r="8" spans="1:9">
      <c r="A8" s="176" t="s">
        <v>6</v>
      </c>
      <c r="B8" s="8">
        <v>716604.2</v>
      </c>
      <c r="C8" s="8">
        <v>0</v>
      </c>
      <c r="D8" s="8">
        <v>0</v>
      </c>
      <c r="E8" s="8">
        <v>29715.289999999997</v>
      </c>
      <c r="F8" s="8">
        <v>1355891.05</v>
      </c>
      <c r="G8" s="8">
        <v>49604.959999999999</v>
      </c>
      <c r="H8" s="8">
        <v>0</v>
      </c>
      <c r="I8" s="97">
        <v>0</v>
      </c>
    </row>
    <row r="9" spans="1:9">
      <c r="A9" s="177" t="s">
        <v>7</v>
      </c>
      <c r="B9" s="6">
        <v>0</v>
      </c>
      <c r="C9" s="6">
        <v>1031.73</v>
      </c>
      <c r="D9" s="6">
        <v>12871.42</v>
      </c>
      <c r="E9" s="6">
        <v>32598.560000000005</v>
      </c>
      <c r="F9" s="6">
        <v>217722.59</v>
      </c>
      <c r="G9" s="6">
        <v>139965.6</v>
      </c>
      <c r="H9" s="6">
        <v>7015.9399999999987</v>
      </c>
      <c r="I9" s="96">
        <v>0</v>
      </c>
    </row>
    <row r="10" spans="1:9">
      <c r="A10" s="176" t="s">
        <v>8</v>
      </c>
      <c r="B10" s="8">
        <v>12323.96</v>
      </c>
      <c r="C10" s="8">
        <v>0</v>
      </c>
      <c r="D10" s="8">
        <v>1241.3599999999999</v>
      </c>
      <c r="E10" s="8">
        <v>4095.7000000000003</v>
      </c>
      <c r="F10" s="8">
        <v>59886.16</v>
      </c>
      <c r="G10" s="8">
        <v>86170.15</v>
      </c>
      <c r="H10" s="8">
        <v>0</v>
      </c>
      <c r="I10" s="97">
        <v>0</v>
      </c>
    </row>
    <row r="11" spans="1:9">
      <c r="A11" s="177" t="s">
        <v>9</v>
      </c>
      <c r="B11" s="6">
        <v>689179.84</v>
      </c>
      <c r="C11" s="6">
        <v>102979.56</v>
      </c>
      <c r="D11" s="6">
        <v>28683.209999999995</v>
      </c>
      <c r="E11" s="6">
        <v>149789.25</v>
      </c>
      <c r="F11" s="6">
        <v>1123609.2</v>
      </c>
      <c r="G11" s="6">
        <v>1131584.78</v>
      </c>
      <c r="H11" s="6">
        <v>141462.1</v>
      </c>
      <c r="I11" s="96">
        <v>3242.42</v>
      </c>
    </row>
    <row r="12" spans="1:9">
      <c r="A12" s="176" t="s">
        <v>10</v>
      </c>
      <c r="B12" s="8">
        <v>9907.6299999999992</v>
      </c>
      <c r="C12" s="8">
        <v>886628.37</v>
      </c>
      <c r="D12" s="8">
        <v>57237.599999999999</v>
      </c>
      <c r="E12" s="8">
        <v>4410.91</v>
      </c>
      <c r="F12" s="8">
        <v>40107.17</v>
      </c>
      <c r="G12" s="8">
        <v>5368789.6500000004</v>
      </c>
      <c r="H12" s="8">
        <v>81916.58</v>
      </c>
      <c r="I12" s="97">
        <v>0</v>
      </c>
    </row>
    <row r="13" spans="1:9">
      <c r="A13" s="699" t="s">
        <v>523</v>
      </c>
      <c r="B13" s="6">
        <v>1396.64</v>
      </c>
      <c r="C13" s="6">
        <v>0</v>
      </c>
      <c r="D13" s="6">
        <v>3985.26</v>
      </c>
      <c r="E13" s="6">
        <v>4771.3100000000004</v>
      </c>
      <c r="F13" s="6">
        <v>11768.62</v>
      </c>
      <c r="G13" s="6">
        <v>0</v>
      </c>
      <c r="H13" s="6">
        <v>0</v>
      </c>
      <c r="I13" s="96">
        <v>0</v>
      </c>
    </row>
    <row r="14" spans="1:9">
      <c r="A14" s="176" t="s">
        <v>12</v>
      </c>
      <c r="B14" s="8">
        <v>28945.24</v>
      </c>
      <c r="C14" s="8">
        <v>127206.13</v>
      </c>
      <c r="D14" s="8">
        <v>81102.66</v>
      </c>
      <c r="E14" s="8">
        <v>7404.89</v>
      </c>
      <c r="F14" s="8">
        <v>510829.14</v>
      </c>
      <c r="G14" s="8">
        <v>1629556.02</v>
      </c>
      <c r="H14" s="8">
        <v>3033.63</v>
      </c>
      <c r="I14" s="97">
        <v>0</v>
      </c>
    </row>
    <row r="15" spans="1:9">
      <c r="A15" s="177" t="s">
        <v>13</v>
      </c>
      <c r="B15" s="6">
        <v>8839.51</v>
      </c>
      <c r="C15" s="6">
        <v>30742.9</v>
      </c>
      <c r="D15" s="6">
        <v>20610.12</v>
      </c>
      <c r="E15" s="6">
        <v>14471.97</v>
      </c>
      <c r="F15" s="6">
        <v>375594.89</v>
      </c>
      <c r="G15" s="6">
        <v>449660.64000000007</v>
      </c>
      <c r="H15" s="6">
        <v>9125.67</v>
      </c>
      <c r="I15" s="96">
        <v>22178.639999999999</v>
      </c>
    </row>
    <row r="16" spans="1:9">
      <c r="A16" s="176" t="s">
        <v>14</v>
      </c>
      <c r="B16" s="8">
        <v>110566.83</v>
      </c>
      <c r="C16" s="8">
        <v>3034.03</v>
      </c>
      <c r="D16" s="8">
        <v>6943.25</v>
      </c>
      <c r="E16" s="8">
        <v>6396.16</v>
      </c>
      <c r="F16" s="8">
        <v>857039.33999999985</v>
      </c>
      <c r="G16" s="8">
        <v>41191.78</v>
      </c>
      <c r="H16" s="8">
        <v>0</v>
      </c>
      <c r="I16" s="97">
        <v>103.79</v>
      </c>
    </row>
    <row r="17" spans="1:9">
      <c r="A17" s="177" t="s">
        <v>15</v>
      </c>
      <c r="B17" s="6">
        <v>42107.34</v>
      </c>
      <c r="C17" s="6">
        <v>2686.08</v>
      </c>
      <c r="D17" s="6">
        <v>2873.2</v>
      </c>
      <c r="E17" s="6">
        <v>31159.680000000004</v>
      </c>
      <c r="F17" s="6">
        <v>345800.24</v>
      </c>
      <c r="G17" s="6">
        <v>208349.01</v>
      </c>
      <c r="H17" s="6">
        <v>0</v>
      </c>
      <c r="I17" s="96">
        <v>0</v>
      </c>
    </row>
    <row r="18" spans="1:9">
      <c r="A18" s="176" t="s">
        <v>16</v>
      </c>
      <c r="B18" s="8">
        <v>142288.38</v>
      </c>
      <c r="C18" s="8">
        <v>38553.660000000003</v>
      </c>
      <c r="D18" s="8">
        <v>30244.59</v>
      </c>
      <c r="E18" s="8">
        <v>91231.13</v>
      </c>
      <c r="F18" s="8">
        <v>1058572.1399999999</v>
      </c>
      <c r="G18" s="8">
        <v>595157.06000000006</v>
      </c>
      <c r="H18" s="8">
        <v>1094.1199999999999</v>
      </c>
      <c r="I18" s="97">
        <v>1821.13</v>
      </c>
    </row>
    <row r="19" spans="1:9">
      <c r="A19" s="177" t="s">
        <v>17</v>
      </c>
      <c r="B19" s="6">
        <v>25198.67</v>
      </c>
      <c r="C19" s="6">
        <v>3864.6100000000006</v>
      </c>
      <c r="D19" s="6">
        <v>30325.77</v>
      </c>
      <c r="E19" s="6">
        <v>27449.25</v>
      </c>
      <c r="F19" s="6">
        <v>436752.58</v>
      </c>
      <c r="G19" s="6">
        <v>108960.54</v>
      </c>
      <c r="H19" s="6">
        <v>0</v>
      </c>
      <c r="I19" s="96">
        <v>0</v>
      </c>
    </row>
    <row r="20" spans="1:9">
      <c r="A20" s="176" t="s">
        <v>18</v>
      </c>
      <c r="B20" s="8">
        <v>64807.199999999997</v>
      </c>
      <c r="C20" s="8">
        <v>6215.13</v>
      </c>
      <c r="D20" s="8">
        <v>8716.0300000000007</v>
      </c>
      <c r="E20" s="8">
        <v>21860.73</v>
      </c>
      <c r="F20" s="8">
        <v>947762.41000000015</v>
      </c>
      <c r="G20" s="8">
        <v>366634.82</v>
      </c>
      <c r="H20" s="8">
        <v>0</v>
      </c>
      <c r="I20" s="97">
        <v>0</v>
      </c>
    </row>
    <row r="21" spans="1:9">
      <c r="A21" s="177" t="s">
        <v>19</v>
      </c>
      <c r="B21" s="6">
        <v>11995.63</v>
      </c>
      <c r="C21" s="6">
        <v>0</v>
      </c>
      <c r="D21" s="6">
        <v>0</v>
      </c>
      <c r="E21" s="6">
        <v>13523.359999999999</v>
      </c>
      <c r="F21" s="6">
        <v>93428.62</v>
      </c>
      <c r="G21" s="6">
        <v>46937.03</v>
      </c>
      <c r="H21" s="6">
        <v>0</v>
      </c>
      <c r="I21" s="96">
        <v>0</v>
      </c>
    </row>
    <row r="22" spans="1:9">
      <c r="A22" s="176" t="s">
        <v>20</v>
      </c>
      <c r="B22" s="8">
        <v>48794.36</v>
      </c>
      <c r="C22" s="8">
        <v>8766.66</v>
      </c>
      <c r="D22" s="8">
        <v>2893.49</v>
      </c>
      <c r="E22" s="8">
        <v>21065.19</v>
      </c>
      <c r="F22" s="8">
        <v>385098.97</v>
      </c>
      <c r="G22" s="8">
        <v>152635.44</v>
      </c>
      <c r="H22" s="8">
        <v>0</v>
      </c>
      <c r="I22" s="178">
        <v>62.68</v>
      </c>
    </row>
    <row r="23" spans="1:9">
      <c r="A23" s="177" t="s">
        <v>21</v>
      </c>
      <c r="B23" s="6">
        <v>9277.94</v>
      </c>
      <c r="C23" s="6">
        <v>33506.61</v>
      </c>
      <c r="D23" s="6">
        <v>0</v>
      </c>
      <c r="E23" s="6">
        <v>30698.720000000001</v>
      </c>
      <c r="F23" s="6">
        <v>427844.65999999992</v>
      </c>
      <c r="G23" s="6">
        <v>117341.26</v>
      </c>
      <c r="H23" s="6">
        <v>69158.600000000006</v>
      </c>
      <c r="I23" s="96">
        <v>0</v>
      </c>
    </row>
    <row r="24" spans="1:9">
      <c r="A24" s="176" t="s">
        <v>22</v>
      </c>
      <c r="B24" s="8">
        <v>396234.17</v>
      </c>
      <c r="C24" s="8">
        <v>59248.01</v>
      </c>
      <c r="D24" s="8">
        <v>4453.5</v>
      </c>
      <c r="E24" s="8">
        <v>23375.9</v>
      </c>
      <c r="F24" s="8">
        <v>1290251.43</v>
      </c>
      <c r="G24" s="8">
        <v>388371.15</v>
      </c>
      <c r="H24" s="8">
        <v>0</v>
      </c>
      <c r="I24" s="97">
        <v>0</v>
      </c>
    </row>
    <row r="25" spans="1:9">
      <c r="A25" s="177" t="s">
        <v>23</v>
      </c>
      <c r="B25" s="6">
        <v>60632.63</v>
      </c>
      <c r="C25" s="6">
        <v>5442.45</v>
      </c>
      <c r="D25" s="6">
        <v>8246.2800000000007</v>
      </c>
      <c r="E25" s="6">
        <v>22948.36</v>
      </c>
      <c r="F25" s="6">
        <v>549279.52</v>
      </c>
      <c r="G25" s="6">
        <v>192032.53</v>
      </c>
      <c r="H25" s="6">
        <v>0</v>
      </c>
      <c r="I25" s="96">
        <v>0</v>
      </c>
    </row>
    <row r="26" spans="1:9">
      <c r="A26" s="176" t="s">
        <v>24</v>
      </c>
      <c r="B26" s="8">
        <v>7452.73</v>
      </c>
      <c r="C26" s="179">
        <v>51.97999999999999</v>
      </c>
      <c r="D26" s="8">
        <v>0</v>
      </c>
      <c r="E26" s="8">
        <v>11470.98</v>
      </c>
      <c r="F26" s="8">
        <v>126218.53000000001</v>
      </c>
      <c r="G26" s="8">
        <v>72953.61</v>
      </c>
      <c r="H26" s="8">
        <v>0</v>
      </c>
      <c r="I26" s="97">
        <v>0</v>
      </c>
    </row>
    <row r="27" spans="1:9">
      <c r="A27" s="177" t="s">
        <v>25</v>
      </c>
      <c r="B27" s="6">
        <v>104098.21999999999</v>
      </c>
      <c r="C27" s="6">
        <v>0</v>
      </c>
      <c r="D27" s="6">
        <v>11420.66</v>
      </c>
      <c r="E27" s="6">
        <v>68649.600000000006</v>
      </c>
      <c r="F27" s="6">
        <v>1011924.43</v>
      </c>
      <c r="G27" s="6">
        <v>8177.5100000000011</v>
      </c>
      <c r="H27" s="6">
        <v>0</v>
      </c>
      <c r="I27" s="96">
        <v>0</v>
      </c>
    </row>
    <row r="28" spans="1:9">
      <c r="A28" s="176" t="s">
        <v>26</v>
      </c>
      <c r="B28" s="8">
        <v>291876.09000000003</v>
      </c>
      <c r="C28" s="8">
        <v>133165.99</v>
      </c>
      <c r="D28" s="8">
        <v>58904.33</v>
      </c>
      <c r="E28" s="8">
        <v>16508.080000000002</v>
      </c>
      <c r="F28" s="8">
        <v>508029.64</v>
      </c>
      <c r="G28" s="8">
        <v>329768.75</v>
      </c>
      <c r="H28" s="8">
        <v>26184.890000000003</v>
      </c>
      <c r="I28" s="97">
        <v>0</v>
      </c>
    </row>
    <row r="29" spans="1:9">
      <c r="A29" s="177" t="s">
        <v>27</v>
      </c>
      <c r="B29" s="6">
        <v>103599.07</v>
      </c>
      <c r="C29" s="6">
        <v>10605.6</v>
      </c>
      <c r="D29" s="6">
        <v>19625.71</v>
      </c>
      <c r="E29" s="6">
        <v>105784.34</v>
      </c>
      <c r="F29" s="6">
        <v>684982.93</v>
      </c>
      <c r="G29" s="6">
        <v>969814.3</v>
      </c>
      <c r="H29" s="6">
        <v>0</v>
      </c>
      <c r="I29" s="96">
        <v>0</v>
      </c>
    </row>
    <row r="30" spans="1:9">
      <c r="A30" s="176" t="s">
        <v>28</v>
      </c>
      <c r="B30" s="8">
        <v>23285.65</v>
      </c>
      <c r="C30" s="8">
        <v>77049.97</v>
      </c>
      <c r="D30" s="8">
        <v>36551.39</v>
      </c>
      <c r="E30" s="8">
        <v>102786.63000000002</v>
      </c>
      <c r="F30" s="8">
        <v>209140.6</v>
      </c>
      <c r="G30" s="8">
        <v>685810.42</v>
      </c>
      <c r="H30" s="8">
        <v>30571.760000000002</v>
      </c>
      <c r="I30" s="97">
        <v>0</v>
      </c>
    </row>
    <row r="31" spans="1:9">
      <c r="A31" s="177" t="s">
        <v>29</v>
      </c>
      <c r="B31" s="6">
        <v>841946.97</v>
      </c>
      <c r="C31" s="6">
        <v>7381.15</v>
      </c>
      <c r="D31" s="6">
        <v>7855.8100000000013</v>
      </c>
      <c r="E31" s="6">
        <v>30368.39</v>
      </c>
      <c r="F31" s="6">
        <v>656230.85</v>
      </c>
      <c r="G31" s="6">
        <v>46522.71</v>
      </c>
      <c r="H31" s="6">
        <v>26737.43</v>
      </c>
      <c r="I31" s="96">
        <v>0</v>
      </c>
    </row>
    <row r="32" spans="1:9">
      <c r="A32" s="176" t="s">
        <v>30</v>
      </c>
      <c r="B32" s="8">
        <v>731131.71</v>
      </c>
      <c r="C32" s="8">
        <v>202745.07</v>
      </c>
      <c r="D32" s="8">
        <v>16776.11</v>
      </c>
      <c r="E32" s="8">
        <v>5100.93</v>
      </c>
      <c r="F32" s="8">
        <v>1202491.55</v>
      </c>
      <c r="G32" s="8">
        <v>287032.61</v>
      </c>
      <c r="H32" s="8">
        <v>133532.38</v>
      </c>
      <c r="I32" s="97">
        <v>23548.12</v>
      </c>
    </row>
    <row r="33" spans="1:9">
      <c r="A33" s="177" t="s">
        <v>31</v>
      </c>
      <c r="B33" s="6">
        <v>7047.9700000000012</v>
      </c>
      <c r="C33" s="180">
        <v>9.8800000000000008</v>
      </c>
      <c r="D33" s="6">
        <v>5175.3999999999996</v>
      </c>
      <c r="E33" s="6">
        <v>9191.61</v>
      </c>
      <c r="F33" s="6">
        <v>72618.880000000005</v>
      </c>
      <c r="G33" s="6">
        <v>19195.57</v>
      </c>
      <c r="H33" s="6">
        <v>0</v>
      </c>
      <c r="I33" s="96">
        <v>0</v>
      </c>
    </row>
    <row r="34" spans="1:9">
      <c r="A34" s="176" t="s">
        <v>32</v>
      </c>
      <c r="B34" s="8">
        <v>1408062.93</v>
      </c>
      <c r="C34" s="8">
        <v>557264.9</v>
      </c>
      <c r="D34" s="8">
        <v>1279.1199999999999</v>
      </c>
      <c r="E34" s="8">
        <v>54945.860000000008</v>
      </c>
      <c r="F34" s="8">
        <v>1517157.9</v>
      </c>
      <c r="G34" s="8">
        <v>647283.89</v>
      </c>
      <c r="H34" s="8">
        <v>596.30999999999995</v>
      </c>
      <c r="I34" s="97">
        <v>0</v>
      </c>
    </row>
    <row r="35" spans="1:9">
      <c r="A35" s="177" t="s">
        <v>33</v>
      </c>
      <c r="B35" s="6">
        <v>624457.36</v>
      </c>
      <c r="C35" s="6">
        <v>0</v>
      </c>
      <c r="D35" s="6">
        <v>8741.02</v>
      </c>
      <c r="E35" s="6">
        <v>108220.3</v>
      </c>
      <c r="F35" s="6">
        <v>2096511.8000000003</v>
      </c>
      <c r="G35" s="6">
        <v>21766.95</v>
      </c>
      <c r="H35" s="6">
        <v>11337.09</v>
      </c>
      <c r="I35" s="96">
        <v>1642.91</v>
      </c>
    </row>
    <row r="36" spans="1:9">
      <c r="A36" s="176" t="s">
        <v>34</v>
      </c>
      <c r="B36" s="8">
        <v>162923.39000000001</v>
      </c>
      <c r="C36" s="8">
        <v>13881.86</v>
      </c>
      <c r="D36" s="8">
        <v>80535.53</v>
      </c>
      <c r="E36" s="8">
        <v>9402.5300000000007</v>
      </c>
      <c r="F36" s="8">
        <v>460143.67000000004</v>
      </c>
      <c r="G36" s="8">
        <v>169999.17</v>
      </c>
      <c r="H36" s="8">
        <v>13921.280000000002</v>
      </c>
      <c r="I36" s="97">
        <v>0</v>
      </c>
    </row>
    <row r="37" spans="1:9" ht="15.75" thickBot="1">
      <c r="A37" s="181" t="s">
        <v>35</v>
      </c>
      <c r="B37" s="10">
        <v>6720653.2599999988</v>
      </c>
      <c r="C37" s="10">
        <v>2334128.14</v>
      </c>
      <c r="D37" s="10">
        <v>587169.82999999996</v>
      </c>
      <c r="E37" s="10">
        <v>1195862.53</v>
      </c>
      <c r="F37" s="10">
        <v>18714153.289999999</v>
      </c>
      <c r="G37" s="10">
        <v>14717411.249999998</v>
      </c>
      <c r="H37" s="10">
        <v>558352.39</v>
      </c>
      <c r="I37" s="99">
        <v>52599.7</v>
      </c>
    </row>
    <row r="38" spans="1:9" ht="60" customHeight="1">
      <c r="A38" s="885" t="s">
        <v>105</v>
      </c>
      <c r="B38" s="885"/>
      <c r="C38" s="885"/>
      <c r="D38" s="885"/>
      <c r="E38" s="885"/>
      <c r="F38" s="885"/>
      <c r="G38" s="885"/>
      <c r="H38" s="885"/>
      <c r="I38" s="885"/>
    </row>
    <row r="39" spans="1:9" ht="11.1" customHeight="1">
      <c r="A39" s="117" t="s">
        <v>36</v>
      </c>
      <c r="B39" s="119"/>
      <c r="C39" s="119"/>
      <c r="D39" s="119"/>
      <c r="E39" s="119"/>
      <c r="F39" s="117"/>
      <c r="G39" s="119"/>
      <c r="H39" s="119"/>
      <c r="I39" s="119"/>
    </row>
    <row r="40" spans="1:9" ht="31.5" customHeight="1">
      <c r="A40" s="885" t="s">
        <v>454</v>
      </c>
      <c r="B40" s="885"/>
      <c r="C40" s="885"/>
      <c r="D40" s="885"/>
      <c r="E40" s="885"/>
      <c r="F40" s="885"/>
      <c r="G40" s="885"/>
      <c r="H40" s="885"/>
      <c r="I40" s="885"/>
    </row>
    <row r="41" spans="1:9" ht="11.1" customHeight="1">
      <c r="A41" s="117" t="s">
        <v>37</v>
      </c>
      <c r="F41" s="117"/>
    </row>
    <row r="42" spans="1:9" ht="30" customHeight="1">
      <c r="A42" s="858" t="s">
        <v>708</v>
      </c>
      <c r="B42" s="858"/>
      <c r="C42" s="858"/>
      <c r="D42" s="858"/>
      <c r="E42" s="858"/>
      <c r="F42" s="858"/>
      <c r="G42" s="858"/>
      <c r="H42" s="858"/>
      <c r="I42" s="858"/>
    </row>
  </sheetData>
  <mergeCells count="7">
    <mergeCell ref="A1:I1"/>
    <mergeCell ref="A42:I42"/>
    <mergeCell ref="A3:A4"/>
    <mergeCell ref="B3:E3"/>
    <mergeCell ref="F3:I3"/>
    <mergeCell ref="A38:I38"/>
    <mergeCell ref="A40:I40"/>
  </mergeCells>
  <pageMargins left="0.7" right="0.7" top="0.75" bottom="0.75" header="0.3" footer="0.3"/>
  <webPublishItems count="1">
    <webPublishItem id="32479" divId="C_32479" sourceType="range" sourceRef="A1:I42" destinationFile="C:\Users\lizzeth.romero\Documents\Numeralia_2017\C22.htm"/>
  </webPublishItem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2"/>
  <sheetViews>
    <sheetView zoomScaleNormal="100" workbookViewId="0">
      <pane ySplit="4" topLeftCell="A5" activePane="bottomLeft" state="frozen"/>
      <selection pane="bottomLeft" sqref="A1:I1"/>
    </sheetView>
  </sheetViews>
  <sheetFormatPr baseColWidth="10" defaultRowHeight="15"/>
  <cols>
    <col min="1" max="1" width="17" customWidth="1"/>
    <col min="2" max="4" width="9.7109375" customWidth="1"/>
    <col min="5" max="5" width="8.7109375" customWidth="1"/>
    <col min="6" max="8" width="9.7109375" customWidth="1"/>
    <col min="9" max="9" width="8.7109375" customWidth="1"/>
    <col min="257" max="257" width="13.7109375" customWidth="1"/>
    <col min="258" max="260" width="9.7109375" customWidth="1"/>
    <col min="261" max="261" width="8.7109375" customWidth="1"/>
    <col min="262" max="264" width="9.7109375" customWidth="1"/>
    <col min="265" max="265" width="8.7109375" customWidth="1"/>
    <col min="513" max="513" width="13.7109375" customWidth="1"/>
    <col min="514" max="516" width="9.7109375" customWidth="1"/>
    <col min="517" max="517" width="8.7109375" customWidth="1"/>
    <col min="518" max="520" width="9.7109375" customWidth="1"/>
    <col min="521" max="521" width="8.7109375" customWidth="1"/>
    <col min="769" max="769" width="13.7109375" customWidth="1"/>
    <col min="770" max="772" width="9.7109375" customWidth="1"/>
    <col min="773" max="773" width="8.7109375" customWidth="1"/>
    <col min="774" max="776" width="9.7109375" customWidth="1"/>
    <col min="777" max="777" width="8.7109375" customWidth="1"/>
    <col min="1025" max="1025" width="13.7109375" customWidth="1"/>
    <col min="1026" max="1028" width="9.7109375" customWidth="1"/>
    <col min="1029" max="1029" width="8.7109375" customWidth="1"/>
    <col min="1030" max="1032" width="9.7109375" customWidth="1"/>
    <col min="1033" max="1033" width="8.7109375" customWidth="1"/>
    <col min="1281" max="1281" width="13.7109375" customWidth="1"/>
    <col min="1282" max="1284" width="9.7109375" customWidth="1"/>
    <col min="1285" max="1285" width="8.7109375" customWidth="1"/>
    <col min="1286" max="1288" width="9.7109375" customWidth="1"/>
    <col min="1289" max="1289" width="8.7109375" customWidth="1"/>
    <col min="1537" max="1537" width="13.7109375" customWidth="1"/>
    <col min="1538" max="1540" width="9.7109375" customWidth="1"/>
    <col min="1541" max="1541" width="8.7109375" customWidth="1"/>
    <col min="1542" max="1544" width="9.7109375" customWidth="1"/>
    <col min="1545" max="1545" width="8.7109375" customWidth="1"/>
    <col min="1793" max="1793" width="13.7109375" customWidth="1"/>
    <col min="1794" max="1796" width="9.7109375" customWidth="1"/>
    <col min="1797" max="1797" width="8.7109375" customWidth="1"/>
    <col min="1798" max="1800" width="9.7109375" customWidth="1"/>
    <col min="1801" max="1801" width="8.7109375" customWidth="1"/>
    <col min="2049" max="2049" width="13.7109375" customWidth="1"/>
    <col min="2050" max="2052" width="9.7109375" customWidth="1"/>
    <col min="2053" max="2053" width="8.7109375" customWidth="1"/>
    <col min="2054" max="2056" width="9.7109375" customWidth="1"/>
    <col min="2057" max="2057" width="8.7109375" customWidth="1"/>
    <col min="2305" max="2305" width="13.7109375" customWidth="1"/>
    <col min="2306" max="2308" width="9.7109375" customWidth="1"/>
    <col min="2309" max="2309" width="8.7109375" customWidth="1"/>
    <col min="2310" max="2312" width="9.7109375" customWidth="1"/>
    <col min="2313" max="2313" width="8.7109375" customWidth="1"/>
    <col min="2561" max="2561" width="13.7109375" customWidth="1"/>
    <col min="2562" max="2564" width="9.7109375" customWidth="1"/>
    <col min="2565" max="2565" width="8.7109375" customWidth="1"/>
    <col min="2566" max="2568" width="9.7109375" customWidth="1"/>
    <col min="2569" max="2569" width="8.7109375" customWidth="1"/>
    <col min="2817" max="2817" width="13.7109375" customWidth="1"/>
    <col min="2818" max="2820" width="9.7109375" customWidth="1"/>
    <col min="2821" max="2821" width="8.7109375" customWidth="1"/>
    <col min="2822" max="2824" width="9.7109375" customWidth="1"/>
    <col min="2825" max="2825" width="8.7109375" customWidth="1"/>
    <col min="3073" max="3073" width="13.7109375" customWidth="1"/>
    <col min="3074" max="3076" width="9.7109375" customWidth="1"/>
    <col min="3077" max="3077" width="8.7109375" customWidth="1"/>
    <col min="3078" max="3080" width="9.7109375" customWidth="1"/>
    <col min="3081" max="3081" width="8.7109375" customWidth="1"/>
    <col min="3329" max="3329" width="13.7109375" customWidth="1"/>
    <col min="3330" max="3332" width="9.7109375" customWidth="1"/>
    <col min="3333" max="3333" width="8.7109375" customWidth="1"/>
    <col min="3334" max="3336" width="9.7109375" customWidth="1"/>
    <col min="3337" max="3337" width="8.7109375" customWidth="1"/>
    <col min="3585" max="3585" width="13.7109375" customWidth="1"/>
    <col min="3586" max="3588" width="9.7109375" customWidth="1"/>
    <col min="3589" max="3589" width="8.7109375" customWidth="1"/>
    <col min="3590" max="3592" width="9.7109375" customWidth="1"/>
    <col min="3593" max="3593" width="8.7109375" customWidth="1"/>
    <col min="3841" max="3841" width="13.7109375" customWidth="1"/>
    <col min="3842" max="3844" width="9.7109375" customWidth="1"/>
    <col min="3845" max="3845" width="8.7109375" customWidth="1"/>
    <col min="3846" max="3848" width="9.7109375" customWidth="1"/>
    <col min="3849" max="3849" width="8.7109375" customWidth="1"/>
    <col min="4097" max="4097" width="13.7109375" customWidth="1"/>
    <col min="4098" max="4100" width="9.7109375" customWidth="1"/>
    <col min="4101" max="4101" width="8.7109375" customWidth="1"/>
    <col min="4102" max="4104" width="9.7109375" customWidth="1"/>
    <col min="4105" max="4105" width="8.7109375" customWidth="1"/>
    <col min="4353" max="4353" width="13.7109375" customWidth="1"/>
    <col min="4354" max="4356" width="9.7109375" customWidth="1"/>
    <col min="4357" max="4357" width="8.7109375" customWidth="1"/>
    <col min="4358" max="4360" width="9.7109375" customWidth="1"/>
    <col min="4361" max="4361" width="8.7109375" customWidth="1"/>
    <col min="4609" max="4609" width="13.7109375" customWidth="1"/>
    <col min="4610" max="4612" width="9.7109375" customWidth="1"/>
    <col min="4613" max="4613" width="8.7109375" customWidth="1"/>
    <col min="4614" max="4616" width="9.7109375" customWidth="1"/>
    <col min="4617" max="4617" width="8.7109375" customWidth="1"/>
    <col min="4865" max="4865" width="13.7109375" customWidth="1"/>
    <col min="4866" max="4868" width="9.7109375" customWidth="1"/>
    <col min="4869" max="4869" width="8.7109375" customWidth="1"/>
    <col min="4870" max="4872" width="9.7109375" customWidth="1"/>
    <col min="4873" max="4873" width="8.7109375" customWidth="1"/>
    <col min="5121" max="5121" width="13.7109375" customWidth="1"/>
    <col min="5122" max="5124" width="9.7109375" customWidth="1"/>
    <col min="5125" max="5125" width="8.7109375" customWidth="1"/>
    <col min="5126" max="5128" width="9.7109375" customWidth="1"/>
    <col min="5129" max="5129" width="8.7109375" customWidth="1"/>
    <col min="5377" max="5377" width="13.7109375" customWidth="1"/>
    <col min="5378" max="5380" width="9.7109375" customWidth="1"/>
    <col min="5381" max="5381" width="8.7109375" customWidth="1"/>
    <col min="5382" max="5384" width="9.7109375" customWidth="1"/>
    <col min="5385" max="5385" width="8.7109375" customWidth="1"/>
    <col min="5633" max="5633" width="13.7109375" customWidth="1"/>
    <col min="5634" max="5636" width="9.7109375" customWidth="1"/>
    <col min="5637" max="5637" width="8.7109375" customWidth="1"/>
    <col min="5638" max="5640" width="9.7109375" customWidth="1"/>
    <col min="5641" max="5641" width="8.7109375" customWidth="1"/>
    <col min="5889" max="5889" width="13.7109375" customWidth="1"/>
    <col min="5890" max="5892" width="9.7109375" customWidth="1"/>
    <col min="5893" max="5893" width="8.7109375" customWidth="1"/>
    <col min="5894" max="5896" width="9.7109375" customWidth="1"/>
    <col min="5897" max="5897" width="8.7109375" customWidth="1"/>
    <col min="6145" max="6145" width="13.7109375" customWidth="1"/>
    <col min="6146" max="6148" width="9.7109375" customWidth="1"/>
    <col min="6149" max="6149" width="8.7109375" customWidth="1"/>
    <col min="6150" max="6152" width="9.7109375" customWidth="1"/>
    <col min="6153" max="6153" width="8.7109375" customWidth="1"/>
    <col min="6401" max="6401" width="13.7109375" customWidth="1"/>
    <col min="6402" max="6404" width="9.7109375" customWidth="1"/>
    <col min="6405" max="6405" width="8.7109375" customWidth="1"/>
    <col min="6406" max="6408" width="9.7109375" customWidth="1"/>
    <col min="6409" max="6409" width="8.7109375" customWidth="1"/>
    <col min="6657" max="6657" width="13.7109375" customWidth="1"/>
    <col min="6658" max="6660" width="9.7109375" customWidth="1"/>
    <col min="6661" max="6661" width="8.7109375" customWidth="1"/>
    <col min="6662" max="6664" width="9.7109375" customWidth="1"/>
    <col min="6665" max="6665" width="8.7109375" customWidth="1"/>
    <col min="6913" max="6913" width="13.7109375" customWidth="1"/>
    <col min="6914" max="6916" width="9.7109375" customWidth="1"/>
    <col min="6917" max="6917" width="8.7109375" customWidth="1"/>
    <col min="6918" max="6920" width="9.7109375" customWidth="1"/>
    <col min="6921" max="6921" width="8.7109375" customWidth="1"/>
    <col min="7169" max="7169" width="13.7109375" customWidth="1"/>
    <col min="7170" max="7172" width="9.7109375" customWidth="1"/>
    <col min="7173" max="7173" width="8.7109375" customWidth="1"/>
    <col min="7174" max="7176" width="9.7109375" customWidth="1"/>
    <col min="7177" max="7177" width="8.7109375" customWidth="1"/>
    <col min="7425" max="7425" width="13.7109375" customWidth="1"/>
    <col min="7426" max="7428" width="9.7109375" customWidth="1"/>
    <col min="7429" max="7429" width="8.7109375" customWidth="1"/>
    <col min="7430" max="7432" width="9.7109375" customWidth="1"/>
    <col min="7433" max="7433" width="8.7109375" customWidth="1"/>
    <col min="7681" max="7681" width="13.7109375" customWidth="1"/>
    <col min="7682" max="7684" width="9.7109375" customWidth="1"/>
    <col min="7685" max="7685" width="8.7109375" customWidth="1"/>
    <col min="7686" max="7688" width="9.7109375" customWidth="1"/>
    <col min="7689" max="7689" width="8.7109375" customWidth="1"/>
    <col min="7937" max="7937" width="13.7109375" customWidth="1"/>
    <col min="7938" max="7940" width="9.7109375" customWidth="1"/>
    <col min="7941" max="7941" width="8.7109375" customWidth="1"/>
    <col min="7942" max="7944" width="9.7109375" customWidth="1"/>
    <col min="7945" max="7945" width="8.7109375" customWidth="1"/>
    <col min="8193" max="8193" width="13.7109375" customWidth="1"/>
    <col min="8194" max="8196" width="9.7109375" customWidth="1"/>
    <col min="8197" max="8197" width="8.7109375" customWidth="1"/>
    <col min="8198" max="8200" width="9.7109375" customWidth="1"/>
    <col min="8201" max="8201" width="8.7109375" customWidth="1"/>
    <col min="8449" max="8449" width="13.7109375" customWidth="1"/>
    <col min="8450" max="8452" width="9.7109375" customWidth="1"/>
    <col min="8453" max="8453" width="8.7109375" customWidth="1"/>
    <col min="8454" max="8456" width="9.7109375" customWidth="1"/>
    <col min="8457" max="8457" width="8.7109375" customWidth="1"/>
    <col min="8705" max="8705" width="13.7109375" customWidth="1"/>
    <col min="8706" max="8708" width="9.7109375" customWidth="1"/>
    <col min="8709" max="8709" width="8.7109375" customWidth="1"/>
    <col min="8710" max="8712" width="9.7109375" customWidth="1"/>
    <col min="8713" max="8713" width="8.7109375" customWidth="1"/>
    <col min="8961" max="8961" width="13.7109375" customWidth="1"/>
    <col min="8962" max="8964" width="9.7109375" customWidth="1"/>
    <col min="8965" max="8965" width="8.7109375" customWidth="1"/>
    <col min="8966" max="8968" width="9.7109375" customWidth="1"/>
    <col min="8969" max="8969" width="8.7109375" customWidth="1"/>
    <col min="9217" max="9217" width="13.7109375" customWidth="1"/>
    <col min="9218" max="9220" width="9.7109375" customWidth="1"/>
    <col min="9221" max="9221" width="8.7109375" customWidth="1"/>
    <col min="9222" max="9224" width="9.7109375" customWidth="1"/>
    <col min="9225" max="9225" width="8.7109375" customWidth="1"/>
    <col min="9473" max="9473" width="13.7109375" customWidth="1"/>
    <col min="9474" max="9476" width="9.7109375" customWidth="1"/>
    <col min="9477" max="9477" width="8.7109375" customWidth="1"/>
    <col min="9478" max="9480" width="9.7109375" customWidth="1"/>
    <col min="9481" max="9481" width="8.7109375" customWidth="1"/>
    <col min="9729" max="9729" width="13.7109375" customWidth="1"/>
    <col min="9730" max="9732" width="9.7109375" customWidth="1"/>
    <col min="9733" max="9733" width="8.7109375" customWidth="1"/>
    <col min="9734" max="9736" width="9.7109375" customWidth="1"/>
    <col min="9737" max="9737" width="8.7109375" customWidth="1"/>
    <col min="9985" max="9985" width="13.7109375" customWidth="1"/>
    <col min="9986" max="9988" width="9.7109375" customWidth="1"/>
    <col min="9989" max="9989" width="8.7109375" customWidth="1"/>
    <col min="9990" max="9992" width="9.7109375" customWidth="1"/>
    <col min="9993" max="9993" width="8.7109375" customWidth="1"/>
    <col min="10241" max="10241" width="13.7109375" customWidth="1"/>
    <col min="10242" max="10244" width="9.7109375" customWidth="1"/>
    <col min="10245" max="10245" width="8.7109375" customWidth="1"/>
    <col min="10246" max="10248" width="9.7109375" customWidth="1"/>
    <col min="10249" max="10249" width="8.7109375" customWidth="1"/>
    <col min="10497" max="10497" width="13.7109375" customWidth="1"/>
    <col min="10498" max="10500" width="9.7109375" customWidth="1"/>
    <col min="10501" max="10501" width="8.7109375" customWidth="1"/>
    <col min="10502" max="10504" width="9.7109375" customWidth="1"/>
    <col min="10505" max="10505" width="8.7109375" customWidth="1"/>
    <col min="10753" max="10753" width="13.7109375" customWidth="1"/>
    <col min="10754" max="10756" width="9.7109375" customWidth="1"/>
    <col min="10757" max="10757" width="8.7109375" customWidth="1"/>
    <col min="10758" max="10760" width="9.7109375" customWidth="1"/>
    <col min="10761" max="10761" width="8.7109375" customWidth="1"/>
    <col min="11009" max="11009" width="13.7109375" customWidth="1"/>
    <col min="11010" max="11012" width="9.7109375" customWidth="1"/>
    <col min="11013" max="11013" width="8.7109375" customWidth="1"/>
    <col min="11014" max="11016" width="9.7109375" customWidth="1"/>
    <col min="11017" max="11017" width="8.7109375" customWidth="1"/>
    <col min="11265" max="11265" width="13.7109375" customWidth="1"/>
    <col min="11266" max="11268" width="9.7109375" customWidth="1"/>
    <col min="11269" max="11269" width="8.7109375" customWidth="1"/>
    <col min="11270" max="11272" width="9.7109375" customWidth="1"/>
    <col min="11273" max="11273" width="8.7109375" customWidth="1"/>
    <col min="11521" max="11521" width="13.7109375" customWidth="1"/>
    <col min="11522" max="11524" width="9.7109375" customWidth="1"/>
    <col min="11525" max="11525" width="8.7109375" customWidth="1"/>
    <col min="11526" max="11528" width="9.7109375" customWidth="1"/>
    <col min="11529" max="11529" width="8.7109375" customWidth="1"/>
    <col min="11777" max="11777" width="13.7109375" customWidth="1"/>
    <col min="11778" max="11780" width="9.7109375" customWidth="1"/>
    <col min="11781" max="11781" width="8.7109375" customWidth="1"/>
    <col min="11782" max="11784" width="9.7109375" customWidth="1"/>
    <col min="11785" max="11785" width="8.7109375" customWidth="1"/>
    <col min="12033" max="12033" width="13.7109375" customWidth="1"/>
    <col min="12034" max="12036" width="9.7109375" customWidth="1"/>
    <col min="12037" max="12037" width="8.7109375" customWidth="1"/>
    <col min="12038" max="12040" width="9.7109375" customWidth="1"/>
    <col min="12041" max="12041" width="8.7109375" customWidth="1"/>
    <col min="12289" max="12289" width="13.7109375" customWidth="1"/>
    <col min="12290" max="12292" width="9.7109375" customWidth="1"/>
    <col min="12293" max="12293" width="8.7109375" customWidth="1"/>
    <col min="12294" max="12296" width="9.7109375" customWidth="1"/>
    <col min="12297" max="12297" width="8.7109375" customWidth="1"/>
    <col min="12545" max="12545" width="13.7109375" customWidth="1"/>
    <col min="12546" max="12548" width="9.7109375" customWidth="1"/>
    <col min="12549" max="12549" width="8.7109375" customWidth="1"/>
    <col min="12550" max="12552" width="9.7109375" customWidth="1"/>
    <col min="12553" max="12553" width="8.7109375" customWidth="1"/>
    <col min="12801" max="12801" width="13.7109375" customWidth="1"/>
    <col min="12802" max="12804" width="9.7109375" customWidth="1"/>
    <col min="12805" max="12805" width="8.7109375" customWidth="1"/>
    <col min="12806" max="12808" width="9.7109375" customWidth="1"/>
    <col min="12809" max="12809" width="8.7109375" customWidth="1"/>
    <col min="13057" max="13057" width="13.7109375" customWidth="1"/>
    <col min="13058" max="13060" width="9.7109375" customWidth="1"/>
    <col min="13061" max="13061" width="8.7109375" customWidth="1"/>
    <col min="13062" max="13064" width="9.7109375" customWidth="1"/>
    <col min="13065" max="13065" width="8.7109375" customWidth="1"/>
    <col min="13313" max="13313" width="13.7109375" customWidth="1"/>
    <col min="13314" max="13316" width="9.7109375" customWidth="1"/>
    <col min="13317" max="13317" width="8.7109375" customWidth="1"/>
    <col min="13318" max="13320" width="9.7109375" customWidth="1"/>
    <col min="13321" max="13321" width="8.7109375" customWidth="1"/>
    <col min="13569" max="13569" width="13.7109375" customWidth="1"/>
    <col min="13570" max="13572" width="9.7109375" customWidth="1"/>
    <col min="13573" max="13573" width="8.7109375" customWidth="1"/>
    <col min="13574" max="13576" width="9.7109375" customWidth="1"/>
    <col min="13577" max="13577" width="8.7109375" customWidth="1"/>
    <col min="13825" max="13825" width="13.7109375" customWidth="1"/>
    <col min="13826" max="13828" width="9.7109375" customWidth="1"/>
    <col min="13829" max="13829" width="8.7109375" customWidth="1"/>
    <col min="13830" max="13832" width="9.7109375" customWidth="1"/>
    <col min="13833" max="13833" width="8.7109375" customWidth="1"/>
    <col min="14081" max="14081" width="13.7109375" customWidth="1"/>
    <col min="14082" max="14084" width="9.7109375" customWidth="1"/>
    <col min="14085" max="14085" width="8.7109375" customWidth="1"/>
    <col min="14086" max="14088" width="9.7109375" customWidth="1"/>
    <col min="14089" max="14089" width="8.7109375" customWidth="1"/>
    <col min="14337" max="14337" width="13.7109375" customWidth="1"/>
    <col min="14338" max="14340" width="9.7109375" customWidth="1"/>
    <col min="14341" max="14341" width="8.7109375" customWidth="1"/>
    <col min="14342" max="14344" width="9.7109375" customWidth="1"/>
    <col min="14345" max="14345" width="8.7109375" customWidth="1"/>
    <col min="14593" max="14593" width="13.7109375" customWidth="1"/>
    <col min="14594" max="14596" width="9.7109375" customWidth="1"/>
    <col min="14597" max="14597" width="8.7109375" customWidth="1"/>
    <col min="14598" max="14600" width="9.7109375" customWidth="1"/>
    <col min="14601" max="14601" width="8.7109375" customWidth="1"/>
    <col min="14849" max="14849" width="13.7109375" customWidth="1"/>
    <col min="14850" max="14852" width="9.7109375" customWidth="1"/>
    <col min="14853" max="14853" width="8.7109375" customWidth="1"/>
    <col min="14854" max="14856" width="9.7109375" customWidth="1"/>
    <col min="14857" max="14857" width="8.7109375" customWidth="1"/>
    <col min="15105" max="15105" width="13.7109375" customWidth="1"/>
    <col min="15106" max="15108" width="9.7109375" customWidth="1"/>
    <col min="15109" max="15109" width="8.7109375" customWidth="1"/>
    <col min="15110" max="15112" width="9.7109375" customWidth="1"/>
    <col min="15113" max="15113" width="8.7109375" customWidth="1"/>
    <col min="15361" max="15361" width="13.7109375" customWidth="1"/>
    <col min="15362" max="15364" width="9.7109375" customWidth="1"/>
    <col min="15365" max="15365" width="8.7109375" customWidth="1"/>
    <col min="15366" max="15368" width="9.7109375" customWidth="1"/>
    <col min="15369" max="15369" width="8.7109375" customWidth="1"/>
    <col min="15617" max="15617" width="13.7109375" customWidth="1"/>
    <col min="15618" max="15620" width="9.7109375" customWidth="1"/>
    <col min="15621" max="15621" width="8.7109375" customWidth="1"/>
    <col min="15622" max="15624" width="9.7109375" customWidth="1"/>
    <col min="15625" max="15625" width="8.7109375" customWidth="1"/>
    <col min="15873" max="15873" width="13.7109375" customWidth="1"/>
    <col min="15874" max="15876" width="9.7109375" customWidth="1"/>
    <col min="15877" max="15877" width="8.7109375" customWidth="1"/>
    <col min="15878" max="15880" width="9.7109375" customWidth="1"/>
    <col min="15881" max="15881" width="8.7109375" customWidth="1"/>
    <col min="16129" max="16129" width="13.7109375" customWidth="1"/>
    <col min="16130" max="16132" width="9.7109375" customWidth="1"/>
    <col min="16133" max="16133" width="8.7109375" customWidth="1"/>
    <col min="16134" max="16136" width="9.7109375" customWidth="1"/>
    <col min="16137" max="16137" width="8.7109375" customWidth="1"/>
  </cols>
  <sheetData>
    <row r="1" spans="1:9" ht="17.25">
      <c r="A1" s="882" t="s">
        <v>106</v>
      </c>
      <c r="B1" s="882"/>
      <c r="C1" s="882"/>
      <c r="D1" s="882"/>
      <c r="E1" s="882"/>
      <c r="F1" s="882"/>
      <c r="G1" s="882"/>
      <c r="H1" s="882"/>
      <c r="I1" s="882"/>
    </row>
    <row r="2" spans="1:9" ht="15.75" thickBot="1">
      <c r="A2" s="25" t="s">
        <v>47</v>
      </c>
      <c r="F2" s="25"/>
    </row>
    <row r="3" spans="1:9">
      <c r="A3" s="926" t="s">
        <v>2</v>
      </c>
      <c r="B3" s="908" t="s">
        <v>107</v>
      </c>
      <c r="C3" s="908"/>
      <c r="D3" s="908"/>
      <c r="E3" s="908"/>
      <c r="F3" s="908" t="s">
        <v>108</v>
      </c>
      <c r="G3" s="908"/>
      <c r="H3" s="908"/>
      <c r="I3" s="909"/>
    </row>
    <row r="4" spans="1:9">
      <c r="A4" s="927"/>
      <c r="B4" s="173" t="s">
        <v>101</v>
      </c>
      <c r="C4" s="173" t="s">
        <v>102</v>
      </c>
      <c r="D4" s="173" t="s">
        <v>103</v>
      </c>
      <c r="E4" s="173" t="s">
        <v>104</v>
      </c>
      <c r="F4" s="173" t="s">
        <v>101</v>
      </c>
      <c r="G4" s="173" t="s">
        <v>102</v>
      </c>
      <c r="H4" s="173" t="s">
        <v>103</v>
      </c>
      <c r="I4" s="174" t="s">
        <v>104</v>
      </c>
    </row>
    <row r="5" spans="1:9">
      <c r="A5" s="175" t="s">
        <v>3</v>
      </c>
      <c r="B5" s="123">
        <v>8917.5400000000009</v>
      </c>
      <c r="C5" s="123">
        <v>55922.889999999992</v>
      </c>
      <c r="D5" s="123">
        <v>1562.19</v>
      </c>
      <c r="E5" s="123">
        <v>0</v>
      </c>
      <c r="F5" s="123">
        <v>50744.72</v>
      </c>
      <c r="G5" s="123">
        <v>61325.26</v>
      </c>
      <c r="H5" s="123">
        <v>18588.599999999999</v>
      </c>
      <c r="I5" s="126">
        <v>0</v>
      </c>
    </row>
    <row r="6" spans="1:9">
      <c r="A6" s="176" t="s">
        <v>4</v>
      </c>
      <c r="B6" s="8">
        <v>1823.63</v>
      </c>
      <c r="C6" s="8">
        <v>17791.64</v>
      </c>
      <c r="D6" s="8">
        <v>0</v>
      </c>
      <c r="E6" s="8">
        <v>0</v>
      </c>
      <c r="F6" s="8">
        <v>973.59000000000015</v>
      </c>
      <c r="G6" s="8">
        <v>4342.59</v>
      </c>
      <c r="H6" s="8">
        <v>1262.83</v>
      </c>
      <c r="I6" s="97">
        <v>0</v>
      </c>
    </row>
    <row r="7" spans="1:9">
      <c r="A7" s="177" t="s">
        <v>5</v>
      </c>
      <c r="B7" s="6">
        <v>11593.87</v>
      </c>
      <c r="C7" s="6">
        <v>71768.240000000005</v>
      </c>
      <c r="D7" s="6">
        <v>0</v>
      </c>
      <c r="E7" s="6">
        <v>0</v>
      </c>
      <c r="F7" s="6">
        <v>562.9</v>
      </c>
      <c r="G7" s="6">
        <v>1635.17</v>
      </c>
      <c r="H7" s="6">
        <v>0</v>
      </c>
      <c r="I7" s="96">
        <v>0</v>
      </c>
    </row>
    <row r="8" spans="1:9">
      <c r="A8" s="176" t="s">
        <v>6</v>
      </c>
      <c r="B8" s="8">
        <v>0</v>
      </c>
      <c r="C8" s="8">
        <v>0</v>
      </c>
      <c r="D8" s="8">
        <v>0</v>
      </c>
      <c r="E8" s="8">
        <v>0</v>
      </c>
      <c r="F8" s="8">
        <v>0</v>
      </c>
      <c r="G8" s="8">
        <v>0</v>
      </c>
      <c r="H8" s="8">
        <v>0</v>
      </c>
      <c r="I8" s="97">
        <v>0</v>
      </c>
    </row>
    <row r="9" spans="1:9">
      <c r="A9" s="177" t="s">
        <v>7</v>
      </c>
      <c r="B9" s="6">
        <v>1373787.58</v>
      </c>
      <c r="C9" s="6">
        <v>694369.18</v>
      </c>
      <c r="D9" s="6">
        <v>495.62</v>
      </c>
      <c r="E9" s="6">
        <v>0</v>
      </c>
      <c r="F9" s="6">
        <v>456809.11</v>
      </c>
      <c r="G9" s="6">
        <v>136174.79</v>
      </c>
      <c r="H9" s="6">
        <v>10868.26</v>
      </c>
      <c r="I9" s="96">
        <v>0</v>
      </c>
    </row>
    <row r="10" spans="1:9">
      <c r="A10" s="176" t="s">
        <v>8</v>
      </c>
      <c r="B10" s="8">
        <v>15085.779999999999</v>
      </c>
      <c r="C10" s="8">
        <v>0</v>
      </c>
      <c r="D10" s="8">
        <v>0</v>
      </c>
      <c r="E10" s="8">
        <v>0</v>
      </c>
      <c r="F10" s="8">
        <v>110848.96000000001</v>
      </c>
      <c r="G10" s="8">
        <v>4463.87</v>
      </c>
      <c r="H10" s="8">
        <v>0</v>
      </c>
      <c r="I10" s="97">
        <v>0</v>
      </c>
    </row>
    <row r="11" spans="1:9">
      <c r="A11" s="177" t="s">
        <v>9</v>
      </c>
      <c r="B11" s="6">
        <v>0</v>
      </c>
      <c r="C11" s="6">
        <v>0</v>
      </c>
      <c r="D11" s="6">
        <v>0</v>
      </c>
      <c r="E11" s="6">
        <v>0</v>
      </c>
      <c r="F11" s="6">
        <v>226868.75</v>
      </c>
      <c r="G11" s="6">
        <v>139160.44</v>
      </c>
      <c r="H11" s="6">
        <v>1151.8399999999999</v>
      </c>
      <c r="I11" s="96">
        <v>0</v>
      </c>
    </row>
    <row r="12" spans="1:9">
      <c r="A12" s="176" t="s">
        <v>10</v>
      </c>
      <c r="B12" s="8">
        <v>91559.79</v>
      </c>
      <c r="C12" s="8">
        <v>6678025.1900000004</v>
      </c>
      <c r="D12" s="8">
        <v>234350.01</v>
      </c>
      <c r="E12" s="8">
        <v>0</v>
      </c>
      <c r="F12" s="8">
        <v>159838.85999999999</v>
      </c>
      <c r="G12" s="8">
        <v>2766367.31</v>
      </c>
      <c r="H12" s="8">
        <v>24210.91</v>
      </c>
      <c r="I12" s="97">
        <v>0</v>
      </c>
    </row>
    <row r="13" spans="1:9">
      <c r="A13" s="699" t="s">
        <v>523</v>
      </c>
      <c r="B13" s="6">
        <v>2119.9499999999998</v>
      </c>
      <c r="C13" s="6">
        <v>0</v>
      </c>
      <c r="D13" s="6">
        <v>0</v>
      </c>
      <c r="E13" s="6">
        <v>0</v>
      </c>
      <c r="F13" s="6">
        <v>15772.549999999997</v>
      </c>
      <c r="G13" s="6">
        <v>748.84</v>
      </c>
      <c r="H13" s="6">
        <v>0</v>
      </c>
      <c r="I13" s="96">
        <v>0</v>
      </c>
    </row>
    <row r="14" spans="1:9">
      <c r="A14" s="176" t="s">
        <v>12</v>
      </c>
      <c r="B14" s="8">
        <v>442577.91999999998</v>
      </c>
      <c r="C14" s="8">
        <v>1716599.93</v>
      </c>
      <c r="D14" s="8">
        <v>20475.37</v>
      </c>
      <c r="E14" s="8">
        <v>0</v>
      </c>
      <c r="F14" s="8">
        <v>1382044.88</v>
      </c>
      <c r="G14" s="8">
        <v>1383444.47</v>
      </c>
      <c r="H14" s="8">
        <v>51062.84</v>
      </c>
      <c r="I14" s="97">
        <v>0</v>
      </c>
    </row>
    <row r="15" spans="1:9">
      <c r="A15" s="177" t="s">
        <v>13</v>
      </c>
      <c r="B15" s="6">
        <v>91750.25</v>
      </c>
      <c r="C15" s="6">
        <v>150713.14000000001</v>
      </c>
      <c r="D15" s="6">
        <v>0</v>
      </c>
      <c r="E15" s="6">
        <v>0</v>
      </c>
      <c r="F15" s="6">
        <v>247604.89</v>
      </c>
      <c r="G15" s="6">
        <v>327722.86</v>
      </c>
      <c r="H15" s="6">
        <v>120819.17000000001</v>
      </c>
      <c r="I15" s="96">
        <v>8041.94</v>
      </c>
    </row>
    <row r="16" spans="1:9">
      <c r="A16" s="176" t="s">
        <v>14</v>
      </c>
      <c r="B16" s="8">
        <v>53019.740000000005</v>
      </c>
      <c r="C16" s="8">
        <v>0</v>
      </c>
      <c r="D16" s="8">
        <v>0</v>
      </c>
      <c r="E16" s="8">
        <v>0</v>
      </c>
      <c r="F16" s="8">
        <v>1635064.97</v>
      </c>
      <c r="G16" s="8">
        <v>358799.69</v>
      </c>
      <c r="H16" s="8">
        <v>784.82</v>
      </c>
      <c r="I16" s="97">
        <v>0</v>
      </c>
    </row>
    <row r="17" spans="1:9">
      <c r="A17" s="177" t="s">
        <v>15</v>
      </c>
      <c r="B17" s="6">
        <v>31166.380000000005</v>
      </c>
      <c r="C17" s="6">
        <v>80527.39</v>
      </c>
      <c r="D17" s="6">
        <v>0</v>
      </c>
      <c r="E17" s="6">
        <v>0</v>
      </c>
      <c r="F17" s="6">
        <v>60850.7</v>
      </c>
      <c r="G17" s="6">
        <v>65992.36</v>
      </c>
      <c r="H17" s="6">
        <v>4763.97</v>
      </c>
      <c r="I17" s="96">
        <v>0</v>
      </c>
    </row>
    <row r="18" spans="1:9">
      <c r="A18" s="176" t="s">
        <v>16</v>
      </c>
      <c r="B18" s="8">
        <v>192176.57</v>
      </c>
      <c r="C18" s="8">
        <v>5041.09</v>
      </c>
      <c r="D18" s="8">
        <v>7342.5699999999988</v>
      </c>
      <c r="E18" s="8">
        <v>0</v>
      </c>
      <c r="F18" s="8">
        <v>1505528.16</v>
      </c>
      <c r="G18" s="8">
        <v>336731.61</v>
      </c>
      <c r="H18" s="8">
        <v>69502.600000000006</v>
      </c>
      <c r="I18" s="97">
        <v>744.19</v>
      </c>
    </row>
    <row r="19" spans="1:9">
      <c r="A19" s="177" t="s">
        <v>17</v>
      </c>
      <c r="B19" s="6">
        <v>92591.08</v>
      </c>
      <c r="C19" s="6">
        <v>6928.41</v>
      </c>
      <c r="D19" s="6">
        <v>0</v>
      </c>
      <c r="E19" s="6">
        <v>0</v>
      </c>
      <c r="F19" s="6">
        <v>370479.46</v>
      </c>
      <c r="G19" s="6">
        <v>169563.21</v>
      </c>
      <c r="H19" s="6">
        <v>893.36</v>
      </c>
      <c r="I19" s="96">
        <v>0</v>
      </c>
    </row>
    <row r="20" spans="1:9">
      <c r="A20" s="176" t="s">
        <v>18</v>
      </c>
      <c r="B20" s="8">
        <v>174450.65</v>
      </c>
      <c r="C20" s="8">
        <v>9024.7999999999993</v>
      </c>
      <c r="D20" s="8">
        <v>0</v>
      </c>
      <c r="E20" s="8">
        <v>0</v>
      </c>
      <c r="F20" s="8">
        <v>1241819.92</v>
      </c>
      <c r="G20" s="8">
        <v>281265.15000000002</v>
      </c>
      <c r="H20" s="8">
        <v>12132.25</v>
      </c>
      <c r="I20" s="97">
        <v>0</v>
      </c>
    </row>
    <row r="21" spans="1:9">
      <c r="A21" s="177" t="s">
        <v>19</v>
      </c>
      <c r="B21" s="6">
        <v>20018.259999999998</v>
      </c>
      <c r="C21" s="6">
        <v>0</v>
      </c>
      <c r="D21" s="6">
        <v>0</v>
      </c>
      <c r="E21" s="6">
        <v>0</v>
      </c>
      <c r="F21" s="6">
        <v>52730.69</v>
      </c>
      <c r="G21" s="6">
        <v>11203.95</v>
      </c>
      <c r="H21" s="6">
        <v>0</v>
      </c>
      <c r="I21" s="96">
        <v>0</v>
      </c>
    </row>
    <row r="22" spans="1:9">
      <c r="A22" s="176" t="s">
        <v>20</v>
      </c>
      <c r="B22" s="8">
        <v>9728.5499999999993</v>
      </c>
      <c r="C22" s="8">
        <v>0</v>
      </c>
      <c r="D22" s="8">
        <v>0</v>
      </c>
      <c r="E22" s="8">
        <v>0</v>
      </c>
      <c r="F22" s="8">
        <v>460735.87</v>
      </c>
      <c r="G22" s="8">
        <v>23078.39</v>
      </c>
      <c r="H22" s="8">
        <v>3773.1099999999997</v>
      </c>
      <c r="I22" s="97">
        <v>0</v>
      </c>
    </row>
    <row r="23" spans="1:9">
      <c r="A23" s="177" t="s">
        <v>21</v>
      </c>
      <c r="B23" s="6">
        <v>807271.78</v>
      </c>
      <c r="C23" s="6">
        <v>367633.83</v>
      </c>
      <c r="D23" s="6">
        <v>12875.83</v>
      </c>
      <c r="E23" s="6">
        <v>0</v>
      </c>
      <c r="F23" s="6">
        <v>507652.94000000006</v>
      </c>
      <c r="G23" s="6">
        <v>138860.82999999999</v>
      </c>
      <c r="H23" s="6">
        <v>13992.179999999998</v>
      </c>
      <c r="I23" s="96">
        <v>6705.8500000000013</v>
      </c>
    </row>
    <row r="24" spans="1:9">
      <c r="A24" s="176" t="s">
        <v>22</v>
      </c>
      <c r="B24" s="8">
        <v>35733.589999999997</v>
      </c>
      <c r="C24" s="8">
        <v>8070.13</v>
      </c>
      <c r="D24" s="8">
        <v>0</v>
      </c>
      <c r="E24" s="8">
        <v>0</v>
      </c>
      <c r="F24" s="8">
        <v>1389543.27</v>
      </c>
      <c r="G24" s="8">
        <v>275810.82</v>
      </c>
      <c r="H24" s="8">
        <v>3082.61</v>
      </c>
      <c r="I24" s="97">
        <v>0</v>
      </c>
    </row>
    <row r="25" spans="1:9">
      <c r="A25" s="177" t="s">
        <v>23</v>
      </c>
      <c r="B25" s="6">
        <v>207539.32999999996</v>
      </c>
      <c r="C25" s="6">
        <v>115851.09999999999</v>
      </c>
      <c r="D25" s="6">
        <v>0</v>
      </c>
      <c r="E25" s="6">
        <v>0</v>
      </c>
      <c r="F25" s="6">
        <v>208411.16999999998</v>
      </c>
      <c r="G25" s="6">
        <v>119915.76</v>
      </c>
      <c r="H25" s="6">
        <v>9138.0300000000007</v>
      </c>
      <c r="I25" s="96">
        <v>0</v>
      </c>
    </row>
    <row r="26" spans="1:9">
      <c r="A26" s="176" t="s">
        <v>24</v>
      </c>
      <c r="B26" s="8">
        <v>33620</v>
      </c>
      <c r="C26" s="8">
        <v>49230.1</v>
      </c>
      <c r="D26" s="8">
        <v>0</v>
      </c>
      <c r="E26" s="8">
        <v>0</v>
      </c>
      <c r="F26" s="8">
        <v>91926.05</v>
      </c>
      <c r="G26" s="8">
        <v>61915.19000000001</v>
      </c>
      <c r="H26" s="8">
        <v>9082.35</v>
      </c>
      <c r="I26" s="97">
        <v>0</v>
      </c>
    </row>
    <row r="27" spans="1:9">
      <c r="A27" s="177" t="s">
        <v>25</v>
      </c>
      <c r="B27" s="6">
        <v>0</v>
      </c>
      <c r="C27" s="6">
        <v>0</v>
      </c>
      <c r="D27" s="6">
        <v>0</v>
      </c>
      <c r="E27" s="6">
        <v>0</v>
      </c>
      <c r="F27" s="6">
        <v>0</v>
      </c>
      <c r="G27" s="6">
        <v>0</v>
      </c>
      <c r="H27" s="6">
        <v>0</v>
      </c>
      <c r="I27" s="96">
        <v>0</v>
      </c>
    </row>
    <row r="28" spans="1:9">
      <c r="A28" s="176" t="s">
        <v>26</v>
      </c>
      <c r="B28" s="8">
        <v>128843.67</v>
      </c>
      <c r="C28" s="8">
        <v>290641.88</v>
      </c>
      <c r="D28" s="8">
        <v>29659.710000000003</v>
      </c>
      <c r="E28" s="8">
        <v>0</v>
      </c>
      <c r="F28" s="8">
        <v>178175.4</v>
      </c>
      <c r="G28" s="8">
        <v>223609.60000000001</v>
      </c>
      <c r="H28" s="8">
        <v>61651.82</v>
      </c>
      <c r="I28" s="97">
        <v>2241.39</v>
      </c>
    </row>
    <row r="29" spans="1:9">
      <c r="A29" s="177" t="s">
        <v>27</v>
      </c>
      <c r="B29" s="6">
        <v>22381.03</v>
      </c>
      <c r="C29" s="6">
        <v>2889.53</v>
      </c>
      <c r="D29" s="6">
        <v>0</v>
      </c>
      <c r="E29" s="6">
        <v>0</v>
      </c>
      <c r="F29" s="6">
        <v>700817.72</v>
      </c>
      <c r="G29" s="6">
        <v>155883.71</v>
      </c>
      <c r="H29" s="6">
        <v>6568.1800000000012</v>
      </c>
      <c r="I29" s="96">
        <v>0</v>
      </c>
    </row>
    <row r="30" spans="1:9">
      <c r="A30" s="176" t="s">
        <v>28</v>
      </c>
      <c r="B30" s="8">
        <v>472491.01</v>
      </c>
      <c r="C30" s="8">
        <v>741804.76</v>
      </c>
      <c r="D30" s="8">
        <v>52641.63</v>
      </c>
      <c r="E30" s="8">
        <v>12265.68</v>
      </c>
      <c r="F30" s="8">
        <v>795674.1</v>
      </c>
      <c r="G30" s="8">
        <v>1274616.9099999999</v>
      </c>
      <c r="H30" s="8">
        <v>221569.16</v>
      </c>
      <c r="I30" s="97">
        <v>20739.509999999998</v>
      </c>
    </row>
    <row r="31" spans="1:9">
      <c r="A31" s="177" t="s">
        <v>29</v>
      </c>
      <c r="B31" s="6">
        <v>0</v>
      </c>
      <c r="C31" s="6">
        <v>0</v>
      </c>
      <c r="D31" s="6">
        <v>0</v>
      </c>
      <c r="E31" s="6">
        <v>0</v>
      </c>
      <c r="F31" s="6">
        <v>29247.53</v>
      </c>
      <c r="G31" s="6">
        <v>26900.45</v>
      </c>
      <c r="H31" s="6">
        <v>0</v>
      </c>
      <c r="I31" s="96">
        <v>0</v>
      </c>
    </row>
    <row r="32" spans="1:9">
      <c r="A32" s="176" t="s">
        <v>30</v>
      </c>
      <c r="B32" s="8">
        <v>528903.32999999996</v>
      </c>
      <c r="C32" s="8">
        <v>333648.99</v>
      </c>
      <c r="D32" s="8">
        <v>158729.71</v>
      </c>
      <c r="E32" s="8">
        <v>0</v>
      </c>
      <c r="F32" s="8">
        <v>340169.28</v>
      </c>
      <c r="G32" s="8">
        <v>216761.92</v>
      </c>
      <c r="H32" s="8">
        <v>63437.170000000006</v>
      </c>
      <c r="I32" s="97">
        <v>0</v>
      </c>
    </row>
    <row r="33" spans="1:9">
      <c r="A33" s="177" t="s">
        <v>31</v>
      </c>
      <c r="B33" s="6">
        <v>101531.83</v>
      </c>
      <c r="C33" s="6">
        <v>0</v>
      </c>
      <c r="D33" s="6">
        <v>0</v>
      </c>
      <c r="E33" s="6">
        <v>0</v>
      </c>
      <c r="F33" s="6">
        <v>49299.06</v>
      </c>
      <c r="G33" s="6">
        <v>21052.639999999999</v>
      </c>
      <c r="H33" s="6">
        <v>1672.59</v>
      </c>
      <c r="I33" s="96">
        <v>0</v>
      </c>
    </row>
    <row r="34" spans="1:9">
      <c r="A34" s="176" t="s">
        <v>32</v>
      </c>
      <c r="B34" s="8">
        <v>11276.16</v>
      </c>
      <c r="C34" s="8">
        <v>36624.550000000003</v>
      </c>
      <c r="D34" s="8">
        <v>0</v>
      </c>
      <c r="E34" s="8">
        <v>0</v>
      </c>
      <c r="F34" s="8">
        <v>18293.78</v>
      </c>
      <c r="G34" s="8">
        <v>46363.51</v>
      </c>
      <c r="H34" s="8">
        <v>1475.22</v>
      </c>
      <c r="I34" s="97">
        <v>0</v>
      </c>
    </row>
    <row r="35" spans="1:9">
      <c r="A35" s="177" t="s">
        <v>33</v>
      </c>
      <c r="B35" s="6">
        <v>0</v>
      </c>
      <c r="C35" s="6">
        <v>0</v>
      </c>
      <c r="D35" s="6">
        <v>0</v>
      </c>
      <c r="E35" s="6">
        <v>0</v>
      </c>
      <c r="F35" s="6">
        <v>0</v>
      </c>
      <c r="G35" s="6">
        <v>0</v>
      </c>
      <c r="H35" s="6">
        <v>0</v>
      </c>
      <c r="I35" s="96">
        <v>0</v>
      </c>
    </row>
    <row r="36" spans="1:9">
      <c r="A36" s="176" t="s">
        <v>34</v>
      </c>
      <c r="B36" s="8">
        <v>381641.91</v>
      </c>
      <c r="C36" s="8">
        <v>653040.31999999995</v>
      </c>
      <c r="D36" s="8">
        <v>164714.25</v>
      </c>
      <c r="E36" s="8">
        <v>0</v>
      </c>
      <c r="F36" s="8">
        <v>534263.92000000004</v>
      </c>
      <c r="G36" s="8">
        <v>392678.77</v>
      </c>
      <c r="H36" s="8">
        <v>126568.95</v>
      </c>
      <c r="I36" s="97">
        <v>0</v>
      </c>
    </row>
    <row r="37" spans="1:9" ht="15.75" thickBot="1">
      <c r="A37" s="181" t="s">
        <v>35</v>
      </c>
      <c r="B37" s="10">
        <v>5343601.1900000004</v>
      </c>
      <c r="C37" s="10">
        <v>12086147.09</v>
      </c>
      <c r="D37" s="10">
        <v>682846.89</v>
      </c>
      <c r="E37" s="10">
        <v>12265.68</v>
      </c>
      <c r="F37" s="10">
        <v>12822753.210000001</v>
      </c>
      <c r="G37" s="10">
        <v>9026390.0700000003</v>
      </c>
      <c r="H37" s="10">
        <v>838052.81999999983</v>
      </c>
      <c r="I37" s="99">
        <v>38472.89</v>
      </c>
    </row>
    <row r="38" spans="1:9" ht="51.75" customHeight="1">
      <c r="A38" s="907" t="s">
        <v>109</v>
      </c>
      <c r="B38" s="907"/>
      <c r="C38" s="907"/>
      <c r="D38" s="907"/>
      <c r="E38" s="907"/>
      <c r="F38" s="907"/>
      <c r="G38" s="907"/>
      <c r="H38" s="907"/>
      <c r="I38" s="907"/>
    </row>
    <row r="39" spans="1:9">
      <c r="A39" s="117" t="s">
        <v>36</v>
      </c>
      <c r="B39" s="119"/>
      <c r="C39" s="119"/>
      <c r="D39" s="119"/>
      <c r="E39" s="119"/>
      <c r="F39" s="117"/>
      <c r="G39" s="119"/>
      <c r="H39" s="119"/>
      <c r="I39" s="119"/>
    </row>
    <row r="40" spans="1:9">
      <c r="A40" s="885" t="s">
        <v>455</v>
      </c>
      <c r="B40" s="885"/>
      <c r="C40" s="885"/>
      <c r="D40" s="885"/>
      <c r="E40" s="885"/>
      <c r="F40" s="885"/>
      <c r="G40" s="885"/>
      <c r="H40" s="885"/>
      <c r="I40" s="885"/>
    </row>
    <row r="41" spans="1:9">
      <c r="A41" s="117" t="s">
        <v>37</v>
      </c>
      <c r="F41" s="117"/>
    </row>
    <row r="42" spans="1:9" ht="35.25" customHeight="1">
      <c r="A42" s="858" t="s">
        <v>709</v>
      </c>
      <c r="B42" s="858"/>
      <c r="C42" s="858"/>
      <c r="D42" s="858"/>
      <c r="E42" s="858"/>
      <c r="F42" s="858"/>
      <c r="G42" s="858"/>
      <c r="H42" s="858"/>
      <c r="I42" s="858"/>
    </row>
  </sheetData>
  <mergeCells count="7">
    <mergeCell ref="A1:I1"/>
    <mergeCell ref="A42:I42"/>
    <mergeCell ref="A3:A4"/>
    <mergeCell ref="B3:E3"/>
    <mergeCell ref="F3:I3"/>
    <mergeCell ref="A38:I38"/>
    <mergeCell ref="A40:I40"/>
  </mergeCells>
  <pageMargins left="0.7" right="0.7" top="0.75" bottom="0.75" header="0.3" footer="0.3"/>
  <webPublishItems count="1">
    <webPublishItem id="1629" divId="C_1629" sourceType="range" sourceRef="A1:I42" destinationFile="C:\Users\lizzeth.romero\Documents\Numeralia_2017\C23.htm"/>
  </webPublishItem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K41"/>
  <sheetViews>
    <sheetView workbookViewId="0">
      <pane ySplit="3" topLeftCell="A4" activePane="bottomLeft" state="frozen"/>
      <selection pane="bottomLeft" sqref="A1:K1"/>
    </sheetView>
  </sheetViews>
  <sheetFormatPr baseColWidth="10" defaultRowHeight="15"/>
  <cols>
    <col min="1" max="1" width="17.7109375" customWidth="1"/>
    <col min="2" max="6" width="8.7109375" customWidth="1"/>
    <col min="7" max="7" width="8.7109375" style="286" customWidth="1"/>
    <col min="8" max="8" width="8.7109375" style="317" customWidth="1"/>
    <col min="9" max="10" width="8.7109375" style="614" customWidth="1"/>
    <col min="11" max="11" width="8.7109375" customWidth="1"/>
    <col min="228" max="228" width="17.7109375" customWidth="1"/>
    <col min="229" max="237" width="8.7109375" customWidth="1"/>
    <col min="484" max="484" width="17.7109375" customWidth="1"/>
    <col min="485" max="493" width="8.7109375" customWidth="1"/>
    <col min="740" max="740" width="17.7109375" customWidth="1"/>
    <col min="741" max="749" width="8.7109375" customWidth="1"/>
    <col min="996" max="996" width="17.7109375" customWidth="1"/>
    <col min="997" max="1005" width="8.7109375" customWidth="1"/>
    <col min="1252" max="1252" width="17.7109375" customWidth="1"/>
    <col min="1253" max="1261" width="8.7109375" customWidth="1"/>
    <col min="1508" max="1508" width="17.7109375" customWidth="1"/>
    <col min="1509" max="1517" width="8.7109375" customWidth="1"/>
    <col min="1764" max="1764" width="17.7109375" customWidth="1"/>
    <col min="1765" max="1773" width="8.7109375" customWidth="1"/>
    <col min="2020" max="2020" width="17.7109375" customWidth="1"/>
    <col min="2021" max="2029" width="8.7109375" customWidth="1"/>
    <col min="2276" max="2276" width="17.7109375" customWidth="1"/>
    <col min="2277" max="2285" width="8.7109375" customWidth="1"/>
    <col min="2532" max="2532" width="17.7109375" customWidth="1"/>
    <col min="2533" max="2541" width="8.7109375" customWidth="1"/>
    <col min="2788" max="2788" width="17.7109375" customWidth="1"/>
    <col min="2789" max="2797" width="8.7109375" customWidth="1"/>
    <col min="3044" max="3044" width="17.7109375" customWidth="1"/>
    <col min="3045" max="3053" width="8.7109375" customWidth="1"/>
    <col min="3300" max="3300" width="17.7109375" customWidth="1"/>
    <col min="3301" max="3309" width="8.7109375" customWidth="1"/>
    <col min="3556" max="3556" width="17.7109375" customWidth="1"/>
    <col min="3557" max="3565" width="8.7109375" customWidth="1"/>
    <col min="3812" max="3812" width="17.7109375" customWidth="1"/>
    <col min="3813" max="3821" width="8.7109375" customWidth="1"/>
    <col min="4068" max="4068" width="17.7109375" customWidth="1"/>
    <col min="4069" max="4077" width="8.7109375" customWidth="1"/>
    <col min="4324" max="4324" width="17.7109375" customWidth="1"/>
    <col min="4325" max="4333" width="8.7109375" customWidth="1"/>
    <col min="4580" max="4580" width="17.7109375" customWidth="1"/>
    <col min="4581" max="4589" width="8.7109375" customWidth="1"/>
    <col min="4836" max="4836" width="17.7109375" customWidth="1"/>
    <col min="4837" max="4845" width="8.7109375" customWidth="1"/>
    <col min="5092" max="5092" width="17.7109375" customWidth="1"/>
    <col min="5093" max="5101" width="8.7109375" customWidth="1"/>
    <col min="5348" max="5348" width="17.7109375" customWidth="1"/>
    <col min="5349" max="5357" width="8.7109375" customWidth="1"/>
    <col min="5604" max="5604" width="17.7109375" customWidth="1"/>
    <col min="5605" max="5613" width="8.7109375" customWidth="1"/>
    <col min="5860" max="5860" width="17.7109375" customWidth="1"/>
    <col min="5861" max="5869" width="8.7109375" customWidth="1"/>
    <col min="6116" max="6116" width="17.7109375" customWidth="1"/>
    <col min="6117" max="6125" width="8.7109375" customWidth="1"/>
    <col min="6372" max="6372" width="17.7109375" customWidth="1"/>
    <col min="6373" max="6381" width="8.7109375" customWidth="1"/>
    <col min="6628" max="6628" width="17.7109375" customWidth="1"/>
    <col min="6629" max="6637" width="8.7109375" customWidth="1"/>
    <col min="6884" max="6884" width="17.7109375" customWidth="1"/>
    <col min="6885" max="6893" width="8.7109375" customWidth="1"/>
    <col min="7140" max="7140" width="17.7109375" customWidth="1"/>
    <col min="7141" max="7149" width="8.7109375" customWidth="1"/>
    <col min="7396" max="7396" width="17.7109375" customWidth="1"/>
    <col min="7397" max="7405" width="8.7109375" customWidth="1"/>
    <col min="7652" max="7652" width="17.7109375" customWidth="1"/>
    <col min="7653" max="7661" width="8.7109375" customWidth="1"/>
    <col min="7908" max="7908" width="17.7109375" customWidth="1"/>
    <col min="7909" max="7917" width="8.7109375" customWidth="1"/>
    <col min="8164" max="8164" width="17.7109375" customWidth="1"/>
    <col min="8165" max="8173" width="8.7109375" customWidth="1"/>
    <col min="8420" max="8420" width="17.7109375" customWidth="1"/>
    <col min="8421" max="8429" width="8.7109375" customWidth="1"/>
    <col min="8676" max="8676" width="17.7109375" customWidth="1"/>
    <col min="8677" max="8685" width="8.7109375" customWidth="1"/>
    <col min="8932" max="8932" width="17.7109375" customWidth="1"/>
    <col min="8933" max="8941" width="8.7109375" customWidth="1"/>
    <col min="9188" max="9188" width="17.7109375" customWidth="1"/>
    <col min="9189" max="9197" width="8.7109375" customWidth="1"/>
    <col min="9444" max="9444" width="17.7109375" customWidth="1"/>
    <col min="9445" max="9453" width="8.7109375" customWidth="1"/>
    <col min="9700" max="9700" width="17.7109375" customWidth="1"/>
    <col min="9701" max="9709" width="8.7109375" customWidth="1"/>
    <col min="9956" max="9956" width="17.7109375" customWidth="1"/>
    <col min="9957" max="9965" width="8.7109375" customWidth="1"/>
    <col min="10212" max="10212" width="17.7109375" customWidth="1"/>
    <col min="10213" max="10221" width="8.7109375" customWidth="1"/>
    <col min="10468" max="10468" width="17.7109375" customWidth="1"/>
    <col min="10469" max="10477" width="8.7109375" customWidth="1"/>
    <col min="10724" max="10724" width="17.7109375" customWidth="1"/>
    <col min="10725" max="10733" width="8.7109375" customWidth="1"/>
    <col min="10980" max="10980" width="17.7109375" customWidth="1"/>
    <col min="10981" max="10989" width="8.7109375" customWidth="1"/>
    <col min="11236" max="11236" width="17.7109375" customWidth="1"/>
    <col min="11237" max="11245" width="8.7109375" customWidth="1"/>
    <col min="11492" max="11492" width="17.7109375" customWidth="1"/>
    <col min="11493" max="11501" width="8.7109375" customWidth="1"/>
    <col min="11748" max="11748" width="17.7109375" customWidth="1"/>
    <col min="11749" max="11757" width="8.7109375" customWidth="1"/>
    <col min="12004" max="12004" width="17.7109375" customWidth="1"/>
    <col min="12005" max="12013" width="8.7109375" customWidth="1"/>
    <col min="12260" max="12260" width="17.7109375" customWidth="1"/>
    <col min="12261" max="12269" width="8.7109375" customWidth="1"/>
    <col min="12516" max="12516" width="17.7109375" customWidth="1"/>
    <col min="12517" max="12525" width="8.7109375" customWidth="1"/>
    <col min="12772" max="12772" width="17.7109375" customWidth="1"/>
    <col min="12773" max="12781" width="8.7109375" customWidth="1"/>
    <col min="13028" max="13028" width="17.7109375" customWidth="1"/>
    <col min="13029" max="13037" width="8.7109375" customWidth="1"/>
    <col min="13284" max="13284" width="17.7109375" customWidth="1"/>
    <col min="13285" max="13293" width="8.7109375" customWidth="1"/>
    <col min="13540" max="13540" width="17.7109375" customWidth="1"/>
    <col min="13541" max="13549" width="8.7109375" customWidth="1"/>
    <col min="13796" max="13796" width="17.7109375" customWidth="1"/>
    <col min="13797" max="13805" width="8.7109375" customWidth="1"/>
    <col min="14052" max="14052" width="17.7109375" customWidth="1"/>
    <col min="14053" max="14061" width="8.7109375" customWidth="1"/>
    <col min="14308" max="14308" width="17.7109375" customWidth="1"/>
    <col min="14309" max="14317" width="8.7109375" customWidth="1"/>
    <col min="14564" max="14564" width="17.7109375" customWidth="1"/>
    <col min="14565" max="14573" width="8.7109375" customWidth="1"/>
    <col min="14820" max="14820" width="17.7109375" customWidth="1"/>
    <col min="14821" max="14829" width="8.7109375" customWidth="1"/>
    <col min="15076" max="15076" width="17.7109375" customWidth="1"/>
    <col min="15077" max="15085" width="8.7109375" customWidth="1"/>
    <col min="15332" max="15332" width="17.7109375" customWidth="1"/>
    <col min="15333" max="15341" width="8.7109375" customWidth="1"/>
    <col min="15588" max="15588" width="17.7109375" customWidth="1"/>
    <col min="15589" max="15597" width="8.7109375" customWidth="1"/>
    <col min="15844" max="15844" width="17.7109375" customWidth="1"/>
    <col min="15845" max="15853" width="8.7109375" customWidth="1"/>
    <col min="16100" max="16100" width="17.7109375" customWidth="1"/>
    <col min="16101" max="16109" width="8.7109375" customWidth="1"/>
  </cols>
  <sheetData>
    <row r="1" spans="1:11" ht="30.75" customHeight="1">
      <c r="A1" s="928" t="s">
        <v>110</v>
      </c>
      <c r="B1" s="928"/>
      <c r="C1" s="928"/>
      <c r="D1" s="928"/>
      <c r="E1" s="928"/>
      <c r="F1" s="928"/>
      <c r="G1" s="928"/>
      <c r="H1" s="928"/>
      <c r="I1" s="928"/>
      <c r="J1" s="928"/>
      <c r="K1" s="928"/>
    </row>
    <row r="2" spans="1:11" ht="15.75" thickBot="1">
      <c r="A2" s="25" t="s">
        <v>47</v>
      </c>
    </row>
    <row r="3" spans="1:11" ht="15" customHeight="1">
      <c r="A3" s="688" t="s">
        <v>2</v>
      </c>
      <c r="B3" s="94" t="s">
        <v>569</v>
      </c>
      <c r="C3" s="94">
        <v>2008</v>
      </c>
      <c r="D3" s="94">
        <v>2009</v>
      </c>
      <c r="E3" s="94">
        <v>2010</v>
      </c>
      <c r="F3" s="95">
        <v>2011</v>
      </c>
      <c r="G3" s="95">
        <v>2012</v>
      </c>
      <c r="H3" s="95">
        <v>2013</v>
      </c>
      <c r="I3" s="95">
        <v>2014</v>
      </c>
      <c r="J3" s="95">
        <v>2015</v>
      </c>
      <c r="K3" s="705">
        <v>2016</v>
      </c>
    </row>
    <row r="4" spans="1:11">
      <c r="A4" s="175" t="s">
        <v>3</v>
      </c>
      <c r="B4" s="6">
        <v>2688.1</v>
      </c>
      <c r="C4" s="6">
        <v>3968.94</v>
      </c>
      <c r="D4" s="6">
        <v>2017.46</v>
      </c>
      <c r="E4" s="6">
        <v>3798.51</v>
      </c>
      <c r="F4" s="91">
        <v>2771</v>
      </c>
      <c r="G4" s="91">
        <v>1101.8</v>
      </c>
      <c r="H4" s="91">
        <v>1911.6</v>
      </c>
      <c r="I4" s="91">
        <v>3610</v>
      </c>
      <c r="J4" s="91">
        <v>2443</v>
      </c>
      <c r="K4" s="96">
        <v>2107</v>
      </c>
    </row>
    <row r="5" spans="1:11">
      <c r="A5" s="176" t="s">
        <v>4</v>
      </c>
      <c r="B5" s="8">
        <v>3522</v>
      </c>
      <c r="C5" s="8">
        <v>2653</v>
      </c>
      <c r="D5" s="8">
        <v>4200</v>
      </c>
      <c r="E5" s="8">
        <v>4764.5</v>
      </c>
      <c r="F5" s="92">
        <v>2330</v>
      </c>
      <c r="G5" s="92">
        <v>1507.58</v>
      </c>
      <c r="H5" s="92">
        <v>639</v>
      </c>
      <c r="I5" s="92">
        <v>745</v>
      </c>
      <c r="J5" s="92">
        <v>800</v>
      </c>
      <c r="K5" s="97">
        <v>760</v>
      </c>
    </row>
    <row r="6" spans="1:11">
      <c r="A6" s="177" t="s">
        <v>5</v>
      </c>
      <c r="B6" s="6">
        <v>2848.3</v>
      </c>
      <c r="C6" s="6">
        <v>1669.77</v>
      </c>
      <c r="D6" s="6">
        <v>2200</v>
      </c>
      <c r="E6" s="6">
        <v>3140</v>
      </c>
      <c r="F6" s="91">
        <v>100</v>
      </c>
      <c r="G6" s="91">
        <v>1521</v>
      </c>
      <c r="H6" s="91">
        <v>687</v>
      </c>
      <c r="I6" s="91">
        <v>853</v>
      </c>
      <c r="J6" s="91">
        <v>509</v>
      </c>
      <c r="K6" s="96">
        <v>630</v>
      </c>
    </row>
    <row r="7" spans="1:11">
      <c r="A7" s="176" t="s">
        <v>6</v>
      </c>
      <c r="B7" s="8">
        <v>547.20000000000005</v>
      </c>
      <c r="C7" s="8">
        <v>208</v>
      </c>
      <c r="D7" s="8">
        <v>206</v>
      </c>
      <c r="E7" s="8">
        <v>124.92</v>
      </c>
      <c r="F7" s="92">
        <v>180</v>
      </c>
      <c r="G7" s="92">
        <v>5</v>
      </c>
      <c r="H7" s="92">
        <v>510</v>
      </c>
      <c r="I7" s="92">
        <v>780</v>
      </c>
      <c r="J7" s="92">
        <v>833</v>
      </c>
      <c r="K7" s="97">
        <v>923</v>
      </c>
    </row>
    <row r="8" spans="1:11">
      <c r="A8" s="177" t="s">
        <v>7</v>
      </c>
      <c r="B8" s="6">
        <v>8137.99</v>
      </c>
      <c r="C8" s="6">
        <v>2203</v>
      </c>
      <c r="D8" s="6">
        <v>1200</v>
      </c>
      <c r="E8" s="6">
        <v>2911.6</v>
      </c>
      <c r="F8" s="91">
        <v>2255</v>
      </c>
      <c r="G8" s="91">
        <v>1689</v>
      </c>
      <c r="H8" s="91">
        <v>2265</v>
      </c>
      <c r="I8" s="91">
        <v>2500</v>
      </c>
      <c r="J8" s="91">
        <v>1757</v>
      </c>
      <c r="K8" s="96">
        <v>3384</v>
      </c>
    </row>
    <row r="9" spans="1:11">
      <c r="A9" s="176" t="s">
        <v>8</v>
      </c>
      <c r="B9" s="8">
        <v>324.77</v>
      </c>
      <c r="C9" s="8">
        <v>1073.8</v>
      </c>
      <c r="D9" s="8">
        <v>610</v>
      </c>
      <c r="E9" s="8">
        <v>1433.5</v>
      </c>
      <c r="F9" s="92">
        <v>702.5</v>
      </c>
      <c r="G9" s="92">
        <v>655</v>
      </c>
      <c r="H9" s="92">
        <v>2776.3</v>
      </c>
      <c r="I9" s="92">
        <v>2942.2000000000003</v>
      </c>
      <c r="J9" s="92">
        <v>3432</v>
      </c>
      <c r="K9" s="97">
        <v>3001.2</v>
      </c>
    </row>
    <row r="10" spans="1:11">
      <c r="A10" s="177" t="s">
        <v>9</v>
      </c>
      <c r="B10" s="6">
        <v>1811</v>
      </c>
      <c r="C10" s="6">
        <v>1671</v>
      </c>
      <c r="D10" s="6">
        <v>1898</v>
      </c>
      <c r="E10" s="6">
        <v>4411</v>
      </c>
      <c r="F10" s="91">
        <v>1207</v>
      </c>
      <c r="G10" s="91">
        <v>1162</v>
      </c>
      <c r="H10" s="91">
        <v>3470.7800000000007</v>
      </c>
      <c r="I10" s="91">
        <v>4708.1000000000004</v>
      </c>
      <c r="J10" s="91">
        <v>2566</v>
      </c>
      <c r="K10" s="96">
        <v>0</v>
      </c>
    </row>
    <row r="11" spans="1:11">
      <c r="A11" s="176" t="s">
        <v>10</v>
      </c>
      <c r="B11" s="8">
        <v>12213.23</v>
      </c>
      <c r="C11" s="8">
        <v>4617</v>
      </c>
      <c r="D11" s="8">
        <v>3000</v>
      </c>
      <c r="E11" s="8">
        <v>2500</v>
      </c>
      <c r="F11" s="92">
        <v>2541</v>
      </c>
      <c r="G11" s="92">
        <v>1128</v>
      </c>
      <c r="H11" s="92">
        <v>6500.3</v>
      </c>
      <c r="I11" s="92">
        <v>8256</v>
      </c>
      <c r="J11" s="92">
        <v>5839</v>
      </c>
      <c r="K11" s="97">
        <v>5630</v>
      </c>
    </row>
    <row r="12" spans="1:11">
      <c r="A12" s="699" t="s">
        <v>523</v>
      </c>
      <c r="B12" s="6">
        <v>1353</v>
      </c>
      <c r="C12" s="6">
        <v>1193</v>
      </c>
      <c r="D12" s="6">
        <v>950</v>
      </c>
      <c r="E12" s="6">
        <v>1600</v>
      </c>
      <c r="F12" s="91">
        <v>757.2</v>
      </c>
      <c r="G12" s="91">
        <v>840</v>
      </c>
      <c r="H12" s="91">
        <v>394</v>
      </c>
      <c r="I12" s="91">
        <v>285</v>
      </c>
      <c r="J12" s="91">
        <v>259</v>
      </c>
      <c r="K12" s="96">
        <v>140</v>
      </c>
    </row>
    <row r="13" spans="1:11">
      <c r="A13" s="176" t="s">
        <v>12</v>
      </c>
      <c r="B13" s="8">
        <v>9654.48</v>
      </c>
      <c r="C13" s="8">
        <v>4626.95</v>
      </c>
      <c r="D13" s="8">
        <v>3900</v>
      </c>
      <c r="E13" s="8">
        <v>5721</v>
      </c>
      <c r="F13" s="92">
        <v>3155</v>
      </c>
      <c r="G13" s="92">
        <v>1328.7</v>
      </c>
      <c r="H13" s="92">
        <v>6407</v>
      </c>
      <c r="I13" s="92">
        <v>8687</v>
      </c>
      <c r="J13" s="92">
        <v>6982</v>
      </c>
      <c r="K13" s="97">
        <v>8182.5</v>
      </c>
    </row>
    <row r="14" spans="1:11">
      <c r="A14" s="177" t="s">
        <v>13</v>
      </c>
      <c r="B14" s="6">
        <v>2053.5</v>
      </c>
      <c r="C14" s="6">
        <v>4007</v>
      </c>
      <c r="D14" s="6">
        <v>2870</v>
      </c>
      <c r="E14" s="6">
        <v>6550</v>
      </c>
      <c r="F14" s="91">
        <v>1690</v>
      </c>
      <c r="G14" s="91">
        <v>2243.98</v>
      </c>
      <c r="H14" s="91">
        <v>6837.5</v>
      </c>
      <c r="I14" s="91">
        <v>7036</v>
      </c>
      <c r="J14" s="91">
        <v>5717</v>
      </c>
      <c r="K14" s="96">
        <v>6455</v>
      </c>
    </row>
    <row r="15" spans="1:11">
      <c r="A15" s="176" t="s">
        <v>14</v>
      </c>
      <c r="B15" s="8">
        <v>3060.8</v>
      </c>
      <c r="C15" s="8">
        <v>4441.4399999999996</v>
      </c>
      <c r="D15" s="8">
        <v>1800</v>
      </c>
      <c r="E15" s="8">
        <v>2060</v>
      </c>
      <c r="F15" s="92">
        <v>2098</v>
      </c>
      <c r="G15" s="92">
        <v>2656.79</v>
      </c>
      <c r="H15" s="92">
        <v>13473.8</v>
      </c>
      <c r="I15" s="92">
        <v>9141.6</v>
      </c>
      <c r="J15" s="92">
        <v>9564</v>
      </c>
      <c r="K15" s="97">
        <v>8775.6</v>
      </c>
    </row>
    <row r="16" spans="1:11">
      <c r="A16" s="177" t="s">
        <v>15</v>
      </c>
      <c r="B16" s="6">
        <v>3075.5</v>
      </c>
      <c r="C16" s="6">
        <v>3977</v>
      </c>
      <c r="D16" s="6">
        <v>685</v>
      </c>
      <c r="E16" s="6">
        <v>3615</v>
      </c>
      <c r="F16" s="91">
        <v>2282</v>
      </c>
      <c r="G16" s="91">
        <v>1432</v>
      </c>
      <c r="H16" s="91">
        <v>5015.3</v>
      </c>
      <c r="I16" s="91">
        <v>5044.6000000000004</v>
      </c>
      <c r="J16" s="91">
        <v>4374</v>
      </c>
      <c r="K16" s="96">
        <v>5203</v>
      </c>
    </row>
    <row r="17" spans="1:11">
      <c r="A17" s="176" t="s">
        <v>16</v>
      </c>
      <c r="B17" s="8">
        <v>4950.58</v>
      </c>
      <c r="C17" s="8">
        <v>2504.5</v>
      </c>
      <c r="D17" s="8">
        <v>2500</v>
      </c>
      <c r="E17" s="8">
        <v>4098.46</v>
      </c>
      <c r="F17" s="92">
        <v>440</v>
      </c>
      <c r="G17" s="92">
        <v>376</v>
      </c>
      <c r="H17" s="92">
        <v>6101.8</v>
      </c>
      <c r="I17" s="92">
        <v>7669.5</v>
      </c>
      <c r="J17" s="92">
        <v>3117</v>
      </c>
      <c r="K17" s="97">
        <v>4148.5</v>
      </c>
    </row>
    <row r="18" spans="1:11">
      <c r="A18" s="177" t="s">
        <v>17</v>
      </c>
      <c r="B18" s="6">
        <v>2056</v>
      </c>
      <c r="C18" s="6">
        <v>1827.96</v>
      </c>
      <c r="D18" s="6">
        <v>800</v>
      </c>
      <c r="E18" s="6">
        <v>1715</v>
      </c>
      <c r="F18" s="91">
        <v>1431.56</v>
      </c>
      <c r="G18" s="91">
        <v>1199.0999999999999</v>
      </c>
      <c r="H18" s="91">
        <v>4612.2700000000004</v>
      </c>
      <c r="I18" s="91">
        <v>6525</v>
      </c>
      <c r="J18" s="91">
        <v>4851</v>
      </c>
      <c r="K18" s="96">
        <v>5553</v>
      </c>
    </row>
    <row r="19" spans="1:11">
      <c r="A19" s="176" t="s">
        <v>18</v>
      </c>
      <c r="B19" s="8">
        <v>1622.79</v>
      </c>
      <c r="C19" s="8">
        <v>1687</v>
      </c>
      <c r="D19" s="8">
        <v>797</v>
      </c>
      <c r="E19" s="8">
        <v>3195</v>
      </c>
      <c r="F19" s="92">
        <v>2215.9</v>
      </c>
      <c r="G19" s="92">
        <v>897.4</v>
      </c>
      <c r="H19" s="92">
        <v>3464</v>
      </c>
      <c r="I19" s="92">
        <v>7113.1500000000005</v>
      </c>
      <c r="J19" s="92">
        <v>4959</v>
      </c>
      <c r="K19" s="97">
        <v>5826.3</v>
      </c>
    </row>
    <row r="20" spans="1:11">
      <c r="A20" s="177" t="s">
        <v>19</v>
      </c>
      <c r="B20" s="6">
        <v>2903</v>
      </c>
      <c r="C20" s="6">
        <v>2867</v>
      </c>
      <c r="D20" s="6">
        <v>1025</v>
      </c>
      <c r="E20" s="6">
        <v>2110</v>
      </c>
      <c r="F20" s="91">
        <v>1855</v>
      </c>
      <c r="G20" s="91">
        <v>1241</v>
      </c>
      <c r="H20" s="91">
        <v>3905</v>
      </c>
      <c r="I20" s="91">
        <v>3035</v>
      </c>
      <c r="J20" s="91">
        <v>3135</v>
      </c>
      <c r="K20" s="96">
        <v>3473</v>
      </c>
    </row>
    <row r="21" spans="1:11">
      <c r="A21" s="176" t="s">
        <v>20</v>
      </c>
      <c r="B21" s="8">
        <v>1786.2</v>
      </c>
      <c r="C21" s="8">
        <v>509</v>
      </c>
      <c r="D21" s="8">
        <v>638</v>
      </c>
      <c r="E21" s="8">
        <v>1120.5</v>
      </c>
      <c r="F21" s="92">
        <v>265.89999999999998</v>
      </c>
      <c r="G21" s="92">
        <v>760</v>
      </c>
      <c r="H21" s="92">
        <v>6253</v>
      </c>
      <c r="I21" s="92">
        <v>9124</v>
      </c>
      <c r="J21" s="92">
        <v>8655</v>
      </c>
      <c r="K21" s="97">
        <v>6451</v>
      </c>
    </row>
    <row r="22" spans="1:11">
      <c r="A22" s="177" t="s">
        <v>21</v>
      </c>
      <c r="B22" s="6">
        <v>2763</v>
      </c>
      <c r="C22" s="6">
        <v>3838</v>
      </c>
      <c r="D22" s="6">
        <v>1850</v>
      </c>
      <c r="E22" s="6">
        <v>2754</v>
      </c>
      <c r="F22" s="91">
        <v>817</v>
      </c>
      <c r="G22" s="91">
        <v>1053.02</v>
      </c>
      <c r="H22" s="91">
        <v>1980</v>
      </c>
      <c r="I22" s="91">
        <v>2705</v>
      </c>
      <c r="J22" s="91">
        <v>1789</v>
      </c>
      <c r="K22" s="96">
        <v>2828</v>
      </c>
    </row>
    <row r="23" spans="1:11">
      <c r="A23" s="176" t="s">
        <v>22</v>
      </c>
      <c r="B23" s="8">
        <v>3159</v>
      </c>
      <c r="C23" s="8">
        <v>3342.5</v>
      </c>
      <c r="D23" s="8">
        <v>2015</v>
      </c>
      <c r="E23" s="8">
        <v>4295.5</v>
      </c>
      <c r="F23" s="92">
        <v>1850.19</v>
      </c>
      <c r="G23" s="92">
        <v>1511.1</v>
      </c>
      <c r="H23" s="92">
        <v>2921.7000000000003</v>
      </c>
      <c r="I23" s="92">
        <v>4175.8399999999992</v>
      </c>
      <c r="J23" s="92">
        <v>2196</v>
      </c>
      <c r="K23" s="97">
        <v>3147.7</v>
      </c>
    </row>
    <row r="24" spans="1:11">
      <c r="A24" s="177" t="s">
        <v>23</v>
      </c>
      <c r="B24" s="6">
        <v>2574.5700000000002</v>
      </c>
      <c r="C24" s="6">
        <v>1279</v>
      </c>
      <c r="D24" s="6">
        <v>1550</v>
      </c>
      <c r="E24" s="6">
        <v>2481</v>
      </c>
      <c r="F24" s="91">
        <v>945.1</v>
      </c>
      <c r="G24" s="91">
        <v>1383.3</v>
      </c>
      <c r="H24" s="91">
        <v>10511.9</v>
      </c>
      <c r="I24" s="91">
        <v>6310.5</v>
      </c>
      <c r="J24" s="91">
        <v>5905</v>
      </c>
      <c r="K24" s="96">
        <v>7522.4</v>
      </c>
    </row>
    <row r="25" spans="1:11">
      <c r="A25" s="176" t="s">
        <v>24</v>
      </c>
      <c r="B25" s="8">
        <v>3414.68</v>
      </c>
      <c r="C25" s="8">
        <v>3208.78</v>
      </c>
      <c r="D25" s="8">
        <v>1350</v>
      </c>
      <c r="E25" s="8">
        <v>3522.5</v>
      </c>
      <c r="F25" s="92">
        <v>1944</v>
      </c>
      <c r="G25" s="92">
        <v>1711</v>
      </c>
      <c r="H25" s="92">
        <v>2698</v>
      </c>
      <c r="I25" s="92">
        <v>4538</v>
      </c>
      <c r="J25" s="92">
        <v>3710</v>
      </c>
      <c r="K25" s="97">
        <v>2520</v>
      </c>
    </row>
    <row r="26" spans="1:11">
      <c r="A26" s="177" t="s">
        <v>25</v>
      </c>
      <c r="B26" s="6">
        <v>333</v>
      </c>
      <c r="C26" s="6">
        <v>165</v>
      </c>
      <c r="D26" s="6">
        <v>150</v>
      </c>
      <c r="E26" s="6">
        <v>9.64</v>
      </c>
      <c r="F26" s="91">
        <v>460</v>
      </c>
      <c r="G26" s="91">
        <v>280</v>
      </c>
      <c r="H26" s="91">
        <v>885</v>
      </c>
      <c r="I26" s="91">
        <v>1395</v>
      </c>
      <c r="J26" s="91">
        <v>0</v>
      </c>
      <c r="K26" s="96">
        <v>1400</v>
      </c>
    </row>
    <row r="27" spans="1:11">
      <c r="A27" s="176" t="s">
        <v>26</v>
      </c>
      <c r="B27" s="8">
        <v>5505.27</v>
      </c>
      <c r="C27" s="8">
        <v>4365.74</v>
      </c>
      <c r="D27" s="8">
        <v>1450</v>
      </c>
      <c r="E27" s="8">
        <v>2506</v>
      </c>
      <c r="F27" s="92">
        <v>2562</v>
      </c>
      <c r="G27" s="92">
        <v>1859</v>
      </c>
      <c r="H27" s="92">
        <v>2935</v>
      </c>
      <c r="I27" s="92">
        <v>4505</v>
      </c>
      <c r="J27" s="92">
        <v>4172</v>
      </c>
      <c r="K27" s="97">
        <v>4580</v>
      </c>
    </row>
    <row r="28" spans="1:11">
      <c r="A28" s="177" t="s">
        <v>27</v>
      </c>
      <c r="B28" s="6">
        <v>2194.6</v>
      </c>
      <c r="C28" s="6">
        <v>2036.82</v>
      </c>
      <c r="D28" s="6">
        <v>1546</v>
      </c>
      <c r="E28" s="6">
        <v>1414.7</v>
      </c>
      <c r="F28" s="91">
        <v>476.5</v>
      </c>
      <c r="G28" s="91">
        <v>346</v>
      </c>
      <c r="H28" s="91">
        <v>3035</v>
      </c>
      <c r="I28" s="91">
        <v>3247</v>
      </c>
      <c r="J28" s="91">
        <v>2916</v>
      </c>
      <c r="K28" s="96">
        <v>1738</v>
      </c>
    </row>
    <row r="29" spans="1:11">
      <c r="A29" s="176" t="s">
        <v>28</v>
      </c>
      <c r="B29" s="8">
        <v>18734.5</v>
      </c>
      <c r="C29" s="8" t="s">
        <v>65</v>
      </c>
      <c r="D29" s="8">
        <v>3900</v>
      </c>
      <c r="E29" s="8">
        <v>2570</v>
      </c>
      <c r="F29" s="92">
        <v>1176</v>
      </c>
      <c r="G29" s="92">
        <v>1710</v>
      </c>
      <c r="H29" s="92">
        <v>1386</v>
      </c>
      <c r="I29" s="92">
        <v>3200</v>
      </c>
      <c r="J29" s="92">
        <v>1000</v>
      </c>
      <c r="K29" s="97">
        <v>2400</v>
      </c>
    </row>
    <row r="30" spans="1:11">
      <c r="A30" s="177" t="s">
        <v>29</v>
      </c>
      <c r="B30" s="6">
        <v>556.5</v>
      </c>
      <c r="C30" s="6">
        <v>2174.87</v>
      </c>
      <c r="D30" s="6">
        <v>700</v>
      </c>
      <c r="E30" s="6">
        <v>1583</v>
      </c>
      <c r="F30" s="91">
        <v>611</v>
      </c>
      <c r="G30" s="91">
        <v>1021</v>
      </c>
      <c r="H30" s="91">
        <v>568</v>
      </c>
      <c r="I30" s="91">
        <v>0</v>
      </c>
      <c r="J30" s="91">
        <v>0</v>
      </c>
      <c r="K30" s="96">
        <v>0</v>
      </c>
    </row>
    <row r="31" spans="1:11">
      <c r="A31" s="176" t="s">
        <v>30</v>
      </c>
      <c r="B31" s="8">
        <v>4927</v>
      </c>
      <c r="C31" s="8">
        <v>4633</v>
      </c>
      <c r="D31" s="8">
        <v>527</v>
      </c>
      <c r="E31" s="8">
        <v>4954</v>
      </c>
      <c r="F31" s="92">
        <v>2212.5</v>
      </c>
      <c r="G31" s="92">
        <v>1595</v>
      </c>
      <c r="H31" s="92">
        <v>1198.0500000000002</v>
      </c>
      <c r="I31" s="92">
        <v>1202.6799999999998</v>
      </c>
      <c r="J31" s="92">
        <v>879</v>
      </c>
      <c r="K31" s="97">
        <v>703</v>
      </c>
    </row>
    <row r="32" spans="1:11">
      <c r="A32" s="177" t="s">
        <v>31</v>
      </c>
      <c r="B32" s="6">
        <v>3791.8</v>
      </c>
      <c r="C32" s="6">
        <v>4291.6099999999997</v>
      </c>
      <c r="D32" s="6">
        <v>4662.22</v>
      </c>
      <c r="E32" s="6">
        <v>4340.5</v>
      </c>
      <c r="F32" s="91">
        <v>2650</v>
      </c>
      <c r="G32" s="91">
        <v>1566</v>
      </c>
      <c r="H32" s="91">
        <v>2716</v>
      </c>
      <c r="I32" s="91">
        <v>2025</v>
      </c>
      <c r="J32" s="91">
        <v>2604</v>
      </c>
      <c r="K32" s="96">
        <v>3458</v>
      </c>
    </row>
    <row r="33" spans="1:11">
      <c r="A33" s="176" t="s">
        <v>32</v>
      </c>
      <c r="B33" s="8">
        <v>7002</v>
      </c>
      <c r="C33" s="8">
        <v>5126.5</v>
      </c>
      <c r="D33" s="8">
        <v>1600</v>
      </c>
      <c r="E33" s="8">
        <v>3557.4</v>
      </c>
      <c r="F33" s="92">
        <v>1561.5</v>
      </c>
      <c r="G33" s="92">
        <v>1603.5</v>
      </c>
      <c r="H33" s="92">
        <v>10028.860000000011</v>
      </c>
      <c r="I33" s="92">
        <v>4592.0499999999993</v>
      </c>
      <c r="J33" s="92">
        <v>3917</v>
      </c>
      <c r="K33" s="97">
        <v>2785.03</v>
      </c>
    </row>
    <row r="34" spans="1:11">
      <c r="A34" s="177" t="s">
        <v>33</v>
      </c>
      <c r="B34" s="6">
        <v>662</v>
      </c>
      <c r="C34" s="6">
        <v>487</v>
      </c>
      <c r="D34" s="6">
        <v>295</v>
      </c>
      <c r="E34" s="6">
        <v>540</v>
      </c>
      <c r="F34" s="91">
        <v>350</v>
      </c>
      <c r="G34" s="91">
        <v>436</v>
      </c>
      <c r="H34" s="91">
        <v>1406</v>
      </c>
      <c r="I34" s="91">
        <v>1474</v>
      </c>
      <c r="J34" s="91">
        <v>540</v>
      </c>
      <c r="K34" s="96">
        <v>574</v>
      </c>
    </row>
    <row r="35" spans="1:11">
      <c r="A35" s="176" t="s">
        <v>34</v>
      </c>
      <c r="B35" s="8">
        <v>2510.5</v>
      </c>
      <c r="C35" s="8">
        <v>679</v>
      </c>
      <c r="D35" s="8">
        <v>2374</v>
      </c>
      <c r="E35" s="8">
        <v>4445</v>
      </c>
      <c r="F35" s="92">
        <v>3171</v>
      </c>
      <c r="G35" s="92">
        <v>2330</v>
      </c>
      <c r="H35" s="92">
        <v>3228</v>
      </c>
      <c r="I35" s="92">
        <v>3907</v>
      </c>
      <c r="J35" s="92">
        <v>2136</v>
      </c>
      <c r="K35" s="97">
        <v>4984</v>
      </c>
    </row>
    <row r="36" spans="1:11" ht="15.75" thickBot="1">
      <c r="A36" s="181" t="s">
        <v>35</v>
      </c>
      <c r="B36" s="10">
        <v>122736.86000000002</v>
      </c>
      <c r="C36" s="10">
        <v>81333.179999999993</v>
      </c>
      <c r="D36" s="10">
        <v>55265.68</v>
      </c>
      <c r="E36" s="10">
        <v>93842.229999999981</v>
      </c>
      <c r="F36" s="98">
        <v>49063.850000000006</v>
      </c>
      <c r="G36" s="98">
        <v>40149.270000000004</v>
      </c>
      <c r="H36" s="98">
        <v>120721.16000000002</v>
      </c>
      <c r="I36" s="98">
        <v>131332.22</v>
      </c>
      <c r="J36" s="98">
        <v>101556</v>
      </c>
      <c r="K36" s="99">
        <v>109283.23</v>
      </c>
    </row>
    <row r="37" spans="1:11" ht="42" customHeight="1">
      <c r="A37" s="857" t="s">
        <v>457</v>
      </c>
      <c r="B37" s="857"/>
      <c r="C37" s="857"/>
      <c r="D37" s="857"/>
      <c r="E37" s="857"/>
      <c r="F37" s="857"/>
      <c r="G37" s="857"/>
      <c r="H37" s="857"/>
      <c r="I37" s="857"/>
      <c r="J37" s="857"/>
      <c r="K37" s="857"/>
    </row>
    <row r="38" spans="1:11" ht="12" customHeight="1">
      <c r="A38" s="117" t="s">
        <v>36</v>
      </c>
      <c r="B38" s="118"/>
      <c r="C38" s="118"/>
      <c r="D38" s="118"/>
      <c r="E38" s="118"/>
      <c r="F38" s="118"/>
      <c r="G38" s="118"/>
      <c r="H38" s="118"/>
      <c r="I38" s="118"/>
      <c r="J38" s="118"/>
    </row>
    <row r="39" spans="1:11" ht="22.5" customHeight="1">
      <c r="A39" s="878" t="s">
        <v>685</v>
      </c>
      <c r="B39" s="878"/>
      <c r="C39" s="878"/>
      <c r="D39" s="878"/>
      <c r="E39" s="878"/>
      <c r="F39" s="878"/>
      <c r="G39" s="878"/>
      <c r="H39" s="878"/>
      <c r="I39" s="878"/>
      <c r="J39" s="878"/>
      <c r="K39" s="878"/>
    </row>
    <row r="40" spans="1:11" ht="11.1" customHeight="1">
      <c r="A40" s="117" t="s">
        <v>66</v>
      </c>
      <c r="B40" s="118"/>
      <c r="C40" s="118"/>
      <c r="D40" s="118"/>
      <c r="E40" s="118"/>
      <c r="F40" s="118"/>
      <c r="G40" s="118"/>
      <c r="H40" s="118"/>
      <c r="I40" s="118"/>
      <c r="J40" s="118"/>
    </row>
    <row r="41" spans="1:11" ht="30" customHeight="1">
      <c r="A41" s="858" t="s">
        <v>710</v>
      </c>
      <c r="B41" s="858"/>
      <c r="C41" s="858"/>
      <c r="D41" s="858"/>
      <c r="E41" s="858"/>
      <c r="F41" s="858"/>
      <c r="G41" s="858"/>
      <c r="H41" s="858"/>
      <c r="I41" s="858"/>
      <c r="J41" s="858"/>
      <c r="K41" s="858"/>
    </row>
  </sheetData>
  <mergeCells count="4">
    <mergeCell ref="A1:K1"/>
    <mergeCell ref="A37:K37"/>
    <mergeCell ref="A39:K39"/>
    <mergeCell ref="A41:K41"/>
  </mergeCells>
  <pageMargins left="0.7" right="0.7" top="0.75" bottom="0.75" header="0.3" footer="0.3"/>
  <pageSetup orientation="portrait" r:id="rId1"/>
  <webPublishItems count="1">
    <webPublishItem id="2784" divId="C_2784" sourceType="range" sourceRef="A1:K41" destinationFile="C:\Users\lizzeth.romero\Documents\Numeralia_2017\C24.htm"/>
  </webPublishItem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2"/>
  <sheetViews>
    <sheetView zoomScaleNormal="100" workbookViewId="0">
      <pane ySplit="3" topLeftCell="A4" activePane="bottomLeft" state="frozen"/>
      <selection pane="bottomLeft" sqref="A1:I1"/>
    </sheetView>
  </sheetViews>
  <sheetFormatPr baseColWidth="10" defaultRowHeight="15"/>
  <cols>
    <col min="1" max="1" width="16.28515625" customWidth="1"/>
    <col min="2" max="9" width="14.7109375" customWidth="1"/>
    <col min="201" max="201" width="15.7109375" customWidth="1"/>
    <col min="202" max="209" width="13.7109375" customWidth="1"/>
    <col min="457" max="457" width="15.7109375" customWidth="1"/>
    <col min="458" max="465" width="13.7109375" customWidth="1"/>
    <col min="713" max="713" width="15.7109375" customWidth="1"/>
    <col min="714" max="721" width="13.7109375" customWidth="1"/>
    <col min="969" max="969" width="15.7109375" customWidth="1"/>
    <col min="970" max="977" width="13.7109375" customWidth="1"/>
    <col min="1225" max="1225" width="15.7109375" customWidth="1"/>
    <col min="1226" max="1233" width="13.7109375" customWidth="1"/>
    <col min="1481" max="1481" width="15.7109375" customWidth="1"/>
    <col min="1482" max="1489" width="13.7109375" customWidth="1"/>
    <col min="1737" max="1737" width="15.7109375" customWidth="1"/>
    <col min="1738" max="1745" width="13.7109375" customWidth="1"/>
    <col min="1993" max="1993" width="15.7109375" customWidth="1"/>
    <col min="1994" max="2001" width="13.7109375" customWidth="1"/>
    <col min="2249" max="2249" width="15.7109375" customWidth="1"/>
    <col min="2250" max="2257" width="13.7109375" customWidth="1"/>
    <col min="2505" max="2505" width="15.7109375" customWidth="1"/>
    <col min="2506" max="2513" width="13.7109375" customWidth="1"/>
    <col min="2761" max="2761" width="15.7109375" customWidth="1"/>
    <col min="2762" max="2769" width="13.7109375" customWidth="1"/>
    <col min="3017" max="3017" width="15.7109375" customWidth="1"/>
    <col min="3018" max="3025" width="13.7109375" customWidth="1"/>
    <col min="3273" max="3273" width="15.7109375" customWidth="1"/>
    <col min="3274" max="3281" width="13.7109375" customWidth="1"/>
    <col min="3529" max="3529" width="15.7109375" customWidth="1"/>
    <col min="3530" max="3537" width="13.7109375" customWidth="1"/>
    <col min="3785" max="3785" width="15.7109375" customWidth="1"/>
    <col min="3786" max="3793" width="13.7109375" customWidth="1"/>
    <col min="4041" max="4041" width="15.7109375" customWidth="1"/>
    <col min="4042" max="4049" width="13.7109375" customWidth="1"/>
    <col min="4297" max="4297" width="15.7109375" customWidth="1"/>
    <col min="4298" max="4305" width="13.7109375" customWidth="1"/>
    <col min="4553" max="4553" width="15.7109375" customWidth="1"/>
    <col min="4554" max="4561" width="13.7109375" customWidth="1"/>
    <col min="4809" max="4809" width="15.7109375" customWidth="1"/>
    <col min="4810" max="4817" width="13.7109375" customWidth="1"/>
    <col min="5065" max="5065" width="15.7109375" customWidth="1"/>
    <col min="5066" max="5073" width="13.7109375" customWidth="1"/>
    <col min="5321" max="5321" width="15.7109375" customWidth="1"/>
    <col min="5322" max="5329" width="13.7109375" customWidth="1"/>
    <col min="5577" max="5577" width="15.7109375" customWidth="1"/>
    <col min="5578" max="5585" width="13.7109375" customWidth="1"/>
    <col min="5833" max="5833" width="15.7109375" customWidth="1"/>
    <col min="5834" max="5841" width="13.7109375" customWidth="1"/>
    <col min="6089" max="6089" width="15.7109375" customWidth="1"/>
    <col min="6090" max="6097" width="13.7109375" customWidth="1"/>
    <col min="6345" max="6345" width="15.7109375" customWidth="1"/>
    <col min="6346" max="6353" width="13.7109375" customWidth="1"/>
    <col min="6601" max="6601" width="15.7109375" customWidth="1"/>
    <col min="6602" max="6609" width="13.7109375" customWidth="1"/>
    <col min="6857" max="6857" width="15.7109375" customWidth="1"/>
    <col min="6858" max="6865" width="13.7109375" customWidth="1"/>
    <col min="7113" max="7113" width="15.7109375" customWidth="1"/>
    <col min="7114" max="7121" width="13.7109375" customWidth="1"/>
    <col min="7369" max="7369" width="15.7109375" customWidth="1"/>
    <col min="7370" max="7377" width="13.7109375" customWidth="1"/>
    <col min="7625" max="7625" width="15.7109375" customWidth="1"/>
    <col min="7626" max="7633" width="13.7109375" customWidth="1"/>
    <col min="7881" max="7881" width="15.7109375" customWidth="1"/>
    <col min="7882" max="7889" width="13.7109375" customWidth="1"/>
    <col min="8137" max="8137" width="15.7109375" customWidth="1"/>
    <col min="8138" max="8145" width="13.7109375" customWidth="1"/>
    <col min="8393" max="8393" width="15.7109375" customWidth="1"/>
    <col min="8394" max="8401" width="13.7109375" customWidth="1"/>
    <col min="8649" max="8649" width="15.7109375" customWidth="1"/>
    <col min="8650" max="8657" width="13.7109375" customWidth="1"/>
    <col min="8905" max="8905" width="15.7109375" customWidth="1"/>
    <col min="8906" max="8913" width="13.7109375" customWidth="1"/>
    <col min="9161" max="9161" width="15.7109375" customWidth="1"/>
    <col min="9162" max="9169" width="13.7109375" customWidth="1"/>
    <col min="9417" max="9417" width="15.7109375" customWidth="1"/>
    <col min="9418" max="9425" width="13.7109375" customWidth="1"/>
    <col min="9673" max="9673" width="15.7109375" customWidth="1"/>
    <col min="9674" max="9681" width="13.7109375" customWidth="1"/>
    <col min="9929" max="9929" width="15.7109375" customWidth="1"/>
    <col min="9930" max="9937" width="13.7109375" customWidth="1"/>
    <col min="10185" max="10185" width="15.7109375" customWidth="1"/>
    <col min="10186" max="10193" width="13.7109375" customWidth="1"/>
    <col min="10441" max="10441" width="15.7109375" customWidth="1"/>
    <col min="10442" max="10449" width="13.7109375" customWidth="1"/>
    <col min="10697" max="10697" width="15.7109375" customWidth="1"/>
    <col min="10698" max="10705" width="13.7109375" customWidth="1"/>
    <col min="10953" max="10953" width="15.7109375" customWidth="1"/>
    <col min="10954" max="10961" width="13.7109375" customWidth="1"/>
    <col min="11209" max="11209" width="15.7109375" customWidth="1"/>
    <col min="11210" max="11217" width="13.7109375" customWidth="1"/>
    <col min="11465" max="11465" width="15.7109375" customWidth="1"/>
    <col min="11466" max="11473" width="13.7109375" customWidth="1"/>
    <col min="11721" max="11721" width="15.7109375" customWidth="1"/>
    <col min="11722" max="11729" width="13.7109375" customWidth="1"/>
    <col min="11977" max="11977" width="15.7109375" customWidth="1"/>
    <col min="11978" max="11985" width="13.7109375" customWidth="1"/>
    <col min="12233" max="12233" width="15.7109375" customWidth="1"/>
    <col min="12234" max="12241" width="13.7109375" customWidth="1"/>
    <col min="12489" max="12489" width="15.7109375" customWidth="1"/>
    <col min="12490" max="12497" width="13.7109375" customWidth="1"/>
    <col min="12745" max="12745" width="15.7109375" customWidth="1"/>
    <col min="12746" max="12753" width="13.7109375" customWidth="1"/>
    <col min="13001" max="13001" width="15.7109375" customWidth="1"/>
    <col min="13002" max="13009" width="13.7109375" customWidth="1"/>
    <col min="13257" max="13257" width="15.7109375" customWidth="1"/>
    <col min="13258" max="13265" width="13.7109375" customWidth="1"/>
    <col min="13513" max="13513" width="15.7109375" customWidth="1"/>
    <col min="13514" max="13521" width="13.7109375" customWidth="1"/>
    <col min="13769" max="13769" width="15.7109375" customWidth="1"/>
    <col min="13770" max="13777" width="13.7109375" customWidth="1"/>
    <col min="14025" max="14025" width="15.7109375" customWidth="1"/>
    <col min="14026" max="14033" width="13.7109375" customWidth="1"/>
    <col min="14281" max="14281" width="15.7109375" customWidth="1"/>
    <col min="14282" max="14289" width="13.7109375" customWidth="1"/>
    <col min="14537" max="14537" width="15.7109375" customWidth="1"/>
    <col min="14538" max="14545" width="13.7109375" customWidth="1"/>
    <col min="14793" max="14793" width="15.7109375" customWidth="1"/>
    <col min="14794" max="14801" width="13.7109375" customWidth="1"/>
    <col min="15049" max="15049" width="15.7109375" customWidth="1"/>
    <col min="15050" max="15057" width="13.7109375" customWidth="1"/>
    <col min="15305" max="15305" width="15.7109375" customWidth="1"/>
    <col min="15306" max="15313" width="13.7109375" customWidth="1"/>
    <col min="15561" max="15561" width="15.7109375" customWidth="1"/>
    <col min="15562" max="15569" width="13.7109375" customWidth="1"/>
    <col min="15817" max="15817" width="15.7109375" customWidth="1"/>
    <col min="15818" max="15825" width="13.7109375" customWidth="1"/>
    <col min="16073" max="16073" width="15.7109375" customWidth="1"/>
    <col min="16074" max="16081" width="13.7109375" customWidth="1"/>
  </cols>
  <sheetData>
    <row r="1" spans="1:11" ht="17.25">
      <c r="A1" s="882" t="s">
        <v>537</v>
      </c>
      <c r="B1" s="882"/>
      <c r="C1" s="882"/>
      <c r="D1" s="882"/>
      <c r="E1" s="882"/>
      <c r="F1" s="882"/>
      <c r="G1" s="882"/>
      <c r="H1" s="882"/>
      <c r="I1" s="882"/>
    </row>
    <row r="2" spans="1:11" ht="15.75" thickBot="1">
      <c r="A2" s="25" t="s">
        <v>111</v>
      </c>
      <c r="E2" s="25"/>
    </row>
    <row r="3" spans="1:11" ht="21.75" customHeight="1">
      <c r="A3" s="688" t="s">
        <v>2</v>
      </c>
      <c r="B3" s="94" t="s">
        <v>112</v>
      </c>
      <c r="C3" s="94" t="s">
        <v>113</v>
      </c>
      <c r="D3" s="94" t="s">
        <v>114</v>
      </c>
      <c r="E3" s="94" t="s">
        <v>115</v>
      </c>
      <c r="F3" s="94" t="s">
        <v>116</v>
      </c>
      <c r="G3" s="94" t="s">
        <v>117</v>
      </c>
      <c r="H3" s="94" t="s">
        <v>118</v>
      </c>
      <c r="I3" s="705" t="s">
        <v>119</v>
      </c>
      <c r="K3" s="614"/>
    </row>
    <row r="4" spans="1:11">
      <c r="A4" s="182" t="s">
        <v>3</v>
      </c>
      <c r="B4" s="123">
        <v>81</v>
      </c>
      <c r="C4" s="123">
        <v>27</v>
      </c>
      <c r="D4" s="123">
        <v>1913</v>
      </c>
      <c r="E4" s="123">
        <v>7</v>
      </c>
      <c r="F4" s="123">
        <v>15</v>
      </c>
      <c r="G4" s="123">
        <v>59</v>
      </c>
      <c r="H4" s="123">
        <v>259</v>
      </c>
      <c r="I4" s="126">
        <v>46</v>
      </c>
      <c r="K4" s="614"/>
    </row>
    <row r="5" spans="1:11">
      <c r="A5" s="829" t="s">
        <v>4</v>
      </c>
      <c r="B5" s="8">
        <v>77</v>
      </c>
      <c r="C5" s="8">
        <v>30</v>
      </c>
      <c r="D5" s="8">
        <v>2648</v>
      </c>
      <c r="E5" s="8">
        <v>78</v>
      </c>
      <c r="F5" s="8">
        <v>18</v>
      </c>
      <c r="G5" s="8">
        <v>98</v>
      </c>
      <c r="H5" s="8">
        <v>455</v>
      </c>
      <c r="I5" s="97">
        <v>123</v>
      </c>
      <c r="K5" s="614"/>
    </row>
    <row r="6" spans="1:11">
      <c r="A6" s="182" t="s">
        <v>5</v>
      </c>
      <c r="B6" s="123">
        <v>87</v>
      </c>
      <c r="C6" s="123">
        <v>10</v>
      </c>
      <c r="D6" s="123">
        <v>2312</v>
      </c>
      <c r="E6" s="123">
        <v>306</v>
      </c>
      <c r="F6" s="123">
        <v>5</v>
      </c>
      <c r="G6" s="123">
        <v>82</v>
      </c>
      <c r="H6" s="123">
        <v>410</v>
      </c>
      <c r="I6" s="126">
        <v>99</v>
      </c>
      <c r="K6" s="614"/>
    </row>
    <row r="7" spans="1:11">
      <c r="A7" s="829" t="s">
        <v>6</v>
      </c>
      <c r="B7" s="8">
        <v>62</v>
      </c>
      <c r="C7" s="8">
        <v>11</v>
      </c>
      <c r="D7" s="8">
        <v>2885</v>
      </c>
      <c r="E7" s="8">
        <v>111</v>
      </c>
      <c r="F7" s="8">
        <v>19</v>
      </c>
      <c r="G7" s="8">
        <v>95</v>
      </c>
      <c r="H7" s="8">
        <v>448</v>
      </c>
      <c r="I7" s="97">
        <v>127</v>
      </c>
      <c r="K7" s="614"/>
    </row>
    <row r="8" spans="1:11">
      <c r="A8" s="182" t="s">
        <v>7</v>
      </c>
      <c r="B8" s="123">
        <v>124</v>
      </c>
      <c r="C8" s="123">
        <v>59</v>
      </c>
      <c r="D8" s="123">
        <v>3949</v>
      </c>
      <c r="E8" s="123">
        <v>37</v>
      </c>
      <c r="F8" s="123">
        <v>19</v>
      </c>
      <c r="G8" s="123">
        <v>121</v>
      </c>
      <c r="H8" s="123">
        <v>359</v>
      </c>
      <c r="I8" s="126">
        <v>112</v>
      </c>
      <c r="K8" s="614"/>
    </row>
    <row r="9" spans="1:11">
      <c r="A9" s="829" t="s">
        <v>8</v>
      </c>
      <c r="B9" s="8">
        <v>217</v>
      </c>
      <c r="C9" s="8">
        <v>34</v>
      </c>
      <c r="D9" s="8">
        <v>4408</v>
      </c>
      <c r="E9" s="8">
        <v>19</v>
      </c>
      <c r="F9" s="8">
        <v>24</v>
      </c>
      <c r="G9" s="8">
        <v>96</v>
      </c>
      <c r="H9" s="8">
        <v>471</v>
      </c>
      <c r="I9" s="97">
        <v>119</v>
      </c>
      <c r="K9" s="614"/>
    </row>
    <row r="10" spans="1:11">
      <c r="A10" s="182" t="s">
        <v>9</v>
      </c>
      <c r="B10" s="123">
        <v>780</v>
      </c>
      <c r="C10" s="123">
        <v>68</v>
      </c>
      <c r="D10" s="123">
        <v>9147</v>
      </c>
      <c r="E10" s="123">
        <v>132</v>
      </c>
      <c r="F10" s="123">
        <v>101</v>
      </c>
      <c r="G10" s="123">
        <v>229</v>
      </c>
      <c r="H10" s="123">
        <v>693</v>
      </c>
      <c r="I10" s="126">
        <v>210</v>
      </c>
      <c r="K10" s="614"/>
    </row>
    <row r="11" spans="1:11">
      <c r="A11" s="829" t="s">
        <v>10</v>
      </c>
      <c r="B11" s="8">
        <v>193</v>
      </c>
      <c r="C11" s="8">
        <v>69</v>
      </c>
      <c r="D11" s="8">
        <v>4484</v>
      </c>
      <c r="E11" s="8">
        <v>54</v>
      </c>
      <c r="F11" s="8">
        <v>35</v>
      </c>
      <c r="G11" s="8">
        <v>154</v>
      </c>
      <c r="H11" s="8">
        <v>433</v>
      </c>
      <c r="I11" s="97">
        <v>147</v>
      </c>
      <c r="K11" s="614"/>
    </row>
    <row r="12" spans="1:11">
      <c r="A12" s="697" t="s">
        <v>523</v>
      </c>
      <c r="B12" s="123">
        <v>153</v>
      </c>
      <c r="C12" s="123">
        <v>33</v>
      </c>
      <c r="D12" s="123">
        <v>2444</v>
      </c>
      <c r="E12" s="123">
        <v>7</v>
      </c>
      <c r="F12" s="123">
        <v>16</v>
      </c>
      <c r="G12" s="123">
        <v>40</v>
      </c>
      <c r="H12" s="123">
        <v>312</v>
      </c>
      <c r="I12" s="126">
        <v>82</v>
      </c>
      <c r="K12" s="614"/>
    </row>
    <row r="13" spans="1:11">
      <c r="A13" s="829" t="s">
        <v>12</v>
      </c>
      <c r="B13" s="8">
        <v>190</v>
      </c>
      <c r="C13" s="8">
        <v>67</v>
      </c>
      <c r="D13" s="8">
        <v>4580</v>
      </c>
      <c r="E13" s="8">
        <v>38</v>
      </c>
      <c r="F13" s="8">
        <v>28</v>
      </c>
      <c r="G13" s="8">
        <v>108</v>
      </c>
      <c r="H13" s="8">
        <v>433</v>
      </c>
      <c r="I13" s="97">
        <v>150</v>
      </c>
      <c r="K13" s="614"/>
    </row>
    <row r="14" spans="1:11">
      <c r="A14" s="182" t="s">
        <v>13</v>
      </c>
      <c r="B14" s="123">
        <v>152</v>
      </c>
      <c r="C14" s="123">
        <v>37</v>
      </c>
      <c r="D14" s="123">
        <v>3585</v>
      </c>
      <c r="E14" s="123">
        <v>17</v>
      </c>
      <c r="F14" s="123">
        <v>13</v>
      </c>
      <c r="G14" s="123">
        <v>52</v>
      </c>
      <c r="H14" s="123">
        <v>327</v>
      </c>
      <c r="I14" s="126">
        <v>68</v>
      </c>
      <c r="K14" s="614"/>
    </row>
    <row r="15" spans="1:11">
      <c r="A15" s="829" t="s">
        <v>14</v>
      </c>
      <c r="B15" s="8">
        <v>459</v>
      </c>
      <c r="C15" s="8">
        <v>47</v>
      </c>
      <c r="D15" s="8">
        <v>6673</v>
      </c>
      <c r="E15" s="8">
        <v>43</v>
      </c>
      <c r="F15" s="8">
        <v>68</v>
      </c>
      <c r="G15" s="8">
        <v>174</v>
      </c>
      <c r="H15" s="8">
        <v>527</v>
      </c>
      <c r="I15" s="97">
        <v>140</v>
      </c>
      <c r="K15" s="614"/>
    </row>
    <row r="16" spans="1:11">
      <c r="A16" s="182" t="s">
        <v>15</v>
      </c>
      <c r="B16" s="123">
        <v>364</v>
      </c>
      <c r="C16" s="123">
        <v>55</v>
      </c>
      <c r="D16" s="123">
        <v>4907</v>
      </c>
      <c r="E16" s="123">
        <v>13</v>
      </c>
      <c r="F16" s="123">
        <v>55</v>
      </c>
      <c r="G16" s="123">
        <v>128</v>
      </c>
      <c r="H16" s="123">
        <v>501</v>
      </c>
      <c r="I16" s="126">
        <v>116</v>
      </c>
      <c r="K16" s="614"/>
    </row>
    <row r="17" spans="1:11">
      <c r="A17" s="829" t="s">
        <v>16</v>
      </c>
      <c r="B17" s="8">
        <v>338</v>
      </c>
      <c r="C17" s="8">
        <v>62</v>
      </c>
      <c r="D17" s="8">
        <v>8364</v>
      </c>
      <c r="E17" s="8">
        <v>150</v>
      </c>
      <c r="F17" s="8">
        <v>43</v>
      </c>
      <c r="G17" s="8">
        <v>147</v>
      </c>
      <c r="H17" s="8">
        <v>547</v>
      </c>
      <c r="I17" s="97">
        <v>202</v>
      </c>
      <c r="K17" s="614"/>
    </row>
    <row r="18" spans="1:11">
      <c r="A18" s="182" t="s">
        <v>17</v>
      </c>
      <c r="B18" s="123">
        <v>326</v>
      </c>
      <c r="C18" s="123">
        <v>45</v>
      </c>
      <c r="D18" s="123">
        <v>5627</v>
      </c>
      <c r="E18" s="123">
        <v>12</v>
      </c>
      <c r="F18" s="123">
        <v>34</v>
      </c>
      <c r="G18" s="123">
        <v>82</v>
      </c>
      <c r="H18" s="123">
        <v>403</v>
      </c>
      <c r="I18" s="126">
        <v>124</v>
      </c>
      <c r="K18" s="614"/>
    </row>
    <row r="19" spans="1:11">
      <c r="A19" s="829" t="s">
        <v>18</v>
      </c>
      <c r="B19" s="8">
        <v>293</v>
      </c>
      <c r="C19" s="8">
        <v>48</v>
      </c>
      <c r="D19" s="8">
        <v>6228</v>
      </c>
      <c r="E19" s="8">
        <v>49</v>
      </c>
      <c r="F19" s="8">
        <v>44</v>
      </c>
      <c r="G19" s="8">
        <v>154</v>
      </c>
      <c r="H19" s="8">
        <v>507</v>
      </c>
      <c r="I19" s="97">
        <v>162</v>
      </c>
    </row>
    <row r="20" spans="1:11">
      <c r="A20" s="182" t="s">
        <v>19</v>
      </c>
      <c r="B20" s="123">
        <v>227</v>
      </c>
      <c r="C20" s="123">
        <v>30</v>
      </c>
      <c r="D20" s="123">
        <v>3976</v>
      </c>
      <c r="E20" s="123">
        <v>16</v>
      </c>
      <c r="F20" s="123">
        <v>39</v>
      </c>
      <c r="G20" s="123">
        <v>83</v>
      </c>
      <c r="H20" s="123">
        <v>363</v>
      </c>
      <c r="I20" s="126">
        <v>107</v>
      </c>
    </row>
    <row r="21" spans="1:11">
      <c r="A21" s="829" t="s">
        <v>20</v>
      </c>
      <c r="B21" s="8">
        <v>213</v>
      </c>
      <c r="C21" s="8">
        <v>40</v>
      </c>
      <c r="D21" s="8">
        <v>4141</v>
      </c>
      <c r="E21" s="8">
        <v>32</v>
      </c>
      <c r="F21" s="8">
        <v>28</v>
      </c>
      <c r="G21" s="8">
        <v>89</v>
      </c>
      <c r="H21" s="8">
        <v>531</v>
      </c>
      <c r="I21" s="97">
        <v>135</v>
      </c>
    </row>
    <row r="22" spans="1:11">
      <c r="A22" s="182" t="s">
        <v>21</v>
      </c>
      <c r="B22" s="123">
        <v>157</v>
      </c>
      <c r="C22" s="123">
        <v>62</v>
      </c>
      <c r="D22" s="123">
        <v>3770</v>
      </c>
      <c r="E22" s="123">
        <v>41</v>
      </c>
      <c r="F22" s="123">
        <v>26</v>
      </c>
      <c r="G22" s="123">
        <v>112</v>
      </c>
      <c r="H22" s="123">
        <v>662</v>
      </c>
      <c r="I22" s="126">
        <v>126</v>
      </c>
    </row>
    <row r="23" spans="1:11">
      <c r="A23" s="829" t="s">
        <v>22</v>
      </c>
      <c r="B23" s="8">
        <v>786</v>
      </c>
      <c r="C23" s="8">
        <v>52</v>
      </c>
      <c r="D23" s="8">
        <v>10839</v>
      </c>
      <c r="E23" s="8">
        <v>112</v>
      </c>
      <c r="F23" s="8">
        <v>155</v>
      </c>
      <c r="G23" s="8">
        <v>313</v>
      </c>
      <c r="H23" s="8">
        <v>749</v>
      </c>
      <c r="I23" s="97">
        <v>207</v>
      </c>
    </row>
    <row r="24" spans="1:11">
      <c r="A24" s="182" t="s">
        <v>23</v>
      </c>
      <c r="B24" s="123">
        <v>376</v>
      </c>
      <c r="C24" s="123">
        <v>50</v>
      </c>
      <c r="D24" s="123">
        <v>5770</v>
      </c>
      <c r="E24" s="123">
        <v>13</v>
      </c>
      <c r="F24" s="123">
        <v>73</v>
      </c>
      <c r="G24" s="123">
        <v>139</v>
      </c>
      <c r="H24" s="123">
        <v>602</v>
      </c>
      <c r="I24" s="126">
        <v>142</v>
      </c>
    </row>
    <row r="25" spans="1:11">
      <c r="A25" s="829" t="s">
        <v>24</v>
      </c>
      <c r="B25" s="8">
        <v>261</v>
      </c>
      <c r="C25" s="8">
        <v>52</v>
      </c>
      <c r="D25" s="8">
        <v>4806</v>
      </c>
      <c r="E25" s="8">
        <v>11</v>
      </c>
      <c r="F25" s="8">
        <v>22</v>
      </c>
      <c r="G25" s="8">
        <v>88</v>
      </c>
      <c r="H25" s="8">
        <v>436</v>
      </c>
      <c r="I25" s="97">
        <v>105</v>
      </c>
    </row>
    <row r="26" spans="1:11">
      <c r="A26" s="182" t="s">
        <v>25</v>
      </c>
      <c r="B26" s="123">
        <v>71</v>
      </c>
      <c r="C26" s="123">
        <v>10</v>
      </c>
      <c r="D26" s="123">
        <v>2683</v>
      </c>
      <c r="E26" s="123">
        <v>72</v>
      </c>
      <c r="F26" s="123">
        <v>19</v>
      </c>
      <c r="G26" s="123">
        <v>104</v>
      </c>
      <c r="H26" s="123">
        <v>467</v>
      </c>
      <c r="I26" s="126">
        <v>108</v>
      </c>
    </row>
    <row r="27" spans="1:11">
      <c r="A27" s="829" t="s">
        <v>26</v>
      </c>
      <c r="B27" s="8">
        <v>271</v>
      </c>
      <c r="C27" s="8">
        <v>61</v>
      </c>
      <c r="D27" s="8">
        <v>5333</v>
      </c>
      <c r="E27" s="8">
        <v>25</v>
      </c>
      <c r="F27" s="8">
        <v>34</v>
      </c>
      <c r="G27" s="8">
        <v>122</v>
      </c>
      <c r="H27" s="8">
        <v>520</v>
      </c>
      <c r="I27" s="97">
        <v>152</v>
      </c>
    </row>
    <row r="28" spans="1:11">
      <c r="A28" s="182" t="s">
        <v>27</v>
      </c>
      <c r="B28" s="123">
        <v>186</v>
      </c>
      <c r="C28" s="123">
        <v>41</v>
      </c>
      <c r="D28" s="123">
        <v>3862</v>
      </c>
      <c r="E28" s="123">
        <v>99</v>
      </c>
      <c r="F28" s="123">
        <v>38</v>
      </c>
      <c r="G28" s="123">
        <v>120</v>
      </c>
      <c r="H28" s="123">
        <v>484</v>
      </c>
      <c r="I28" s="126">
        <v>115</v>
      </c>
    </row>
    <row r="29" spans="1:11">
      <c r="A29" s="829" t="s">
        <v>28</v>
      </c>
      <c r="B29" s="8">
        <v>162</v>
      </c>
      <c r="C29" s="8">
        <v>51</v>
      </c>
      <c r="D29" s="8">
        <v>4080</v>
      </c>
      <c r="E29" s="8">
        <v>240</v>
      </c>
      <c r="F29" s="8">
        <v>38</v>
      </c>
      <c r="G29" s="8">
        <v>167</v>
      </c>
      <c r="H29" s="8">
        <v>530</v>
      </c>
      <c r="I29" s="97">
        <v>159</v>
      </c>
    </row>
    <row r="30" spans="1:11">
      <c r="A30" s="182" t="s">
        <v>29</v>
      </c>
      <c r="B30" s="123">
        <v>232</v>
      </c>
      <c r="C30" s="123">
        <v>18</v>
      </c>
      <c r="D30" s="123">
        <v>3333</v>
      </c>
      <c r="E30" s="123">
        <v>94</v>
      </c>
      <c r="F30" s="123">
        <v>23</v>
      </c>
      <c r="G30" s="123">
        <v>87</v>
      </c>
      <c r="H30" s="123">
        <v>496</v>
      </c>
      <c r="I30" s="126">
        <v>109</v>
      </c>
    </row>
    <row r="31" spans="1:11">
      <c r="A31" s="829" t="s">
        <v>30</v>
      </c>
      <c r="B31" s="8">
        <v>207</v>
      </c>
      <c r="C31" s="8">
        <v>57</v>
      </c>
      <c r="D31" s="8">
        <v>4330</v>
      </c>
      <c r="E31" s="8">
        <v>53</v>
      </c>
      <c r="F31" s="8">
        <v>44</v>
      </c>
      <c r="G31" s="8">
        <v>131</v>
      </c>
      <c r="H31" s="8">
        <v>540</v>
      </c>
      <c r="I31" s="97">
        <v>149</v>
      </c>
    </row>
    <row r="32" spans="1:11">
      <c r="A32" s="182" t="s">
        <v>31</v>
      </c>
      <c r="B32" s="123">
        <v>52</v>
      </c>
      <c r="C32" s="123">
        <v>35</v>
      </c>
      <c r="D32" s="123">
        <v>1410</v>
      </c>
      <c r="E32" s="123">
        <v>2</v>
      </c>
      <c r="F32" s="123">
        <v>20</v>
      </c>
      <c r="G32" s="123">
        <v>36</v>
      </c>
      <c r="H32" s="123">
        <v>307</v>
      </c>
      <c r="I32" s="126">
        <v>54</v>
      </c>
    </row>
    <row r="33" spans="1:9">
      <c r="A33" s="829" t="s">
        <v>32</v>
      </c>
      <c r="B33" s="8">
        <v>630</v>
      </c>
      <c r="C33" s="8">
        <v>78</v>
      </c>
      <c r="D33" s="8">
        <v>9617</v>
      </c>
      <c r="E33" s="8">
        <v>121</v>
      </c>
      <c r="F33" s="8">
        <v>98</v>
      </c>
      <c r="G33" s="8">
        <v>212</v>
      </c>
      <c r="H33" s="8">
        <v>691</v>
      </c>
      <c r="I33" s="97">
        <v>198</v>
      </c>
    </row>
    <row r="34" spans="1:9">
      <c r="A34" s="182" t="s">
        <v>33</v>
      </c>
      <c r="B34" s="123">
        <v>48</v>
      </c>
      <c r="C34" s="123">
        <v>12</v>
      </c>
      <c r="D34" s="123">
        <v>2533</v>
      </c>
      <c r="E34" s="123">
        <v>115</v>
      </c>
      <c r="F34" s="123">
        <v>15</v>
      </c>
      <c r="G34" s="123">
        <v>91</v>
      </c>
      <c r="H34" s="123">
        <v>361</v>
      </c>
      <c r="I34" s="126">
        <v>114</v>
      </c>
    </row>
    <row r="35" spans="1:9">
      <c r="A35" s="829" t="s">
        <v>34</v>
      </c>
      <c r="B35" s="8">
        <v>122</v>
      </c>
      <c r="C35" s="8">
        <v>54</v>
      </c>
      <c r="D35" s="8">
        <v>3685</v>
      </c>
      <c r="E35" s="8">
        <v>14</v>
      </c>
      <c r="F35" s="8">
        <v>15</v>
      </c>
      <c r="G35" s="8">
        <v>82</v>
      </c>
      <c r="H35" s="8">
        <v>359</v>
      </c>
      <c r="I35" s="97">
        <v>120</v>
      </c>
    </row>
    <row r="36" spans="1:9" s="614" customFormat="1">
      <c r="A36" s="182" t="s">
        <v>604</v>
      </c>
      <c r="B36" s="724">
        <v>9</v>
      </c>
      <c r="C36" s="724"/>
      <c r="D36" s="724">
        <v>184</v>
      </c>
      <c r="E36" s="724"/>
      <c r="F36" s="724"/>
      <c r="G36" s="724"/>
      <c r="H36" s="724"/>
      <c r="I36" s="725"/>
    </row>
    <row r="37" spans="1:9" ht="15.75" thickBot="1">
      <c r="A37" s="838" t="s">
        <v>35</v>
      </c>
      <c r="B37" s="196">
        <v>1147</v>
      </c>
      <c r="C37" s="196">
        <v>178</v>
      </c>
      <c r="D37" s="196">
        <v>25148</v>
      </c>
      <c r="E37" s="196">
        <v>2781</v>
      </c>
      <c r="F37" s="196">
        <v>389</v>
      </c>
      <c r="G37" s="196">
        <v>887</v>
      </c>
      <c r="H37" s="196">
        <v>1106</v>
      </c>
      <c r="I37" s="762">
        <v>546</v>
      </c>
    </row>
    <row r="38" spans="1:9" ht="49.5" customHeight="1">
      <c r="A38" s="857" t="s">
        <v>780</v>
      </c>
      <c r="B38" s="857"/>
      <c r="C38" s="857"/>
      <c r="D38" s="857"/>
      <c r="E38" s="857"/>
      <c r="F38" s="857"/>
      <c r="G38" s="857"/>
      <c r="H38" s="857"/>
      <c r="I38" s="857"/>
    </row>
    <row r="39" spans="1:9">
      <c r="A39" s="726" t="s">
        <v>36</v>
      </c>
      <c r="B39" s="704"/>
      <c r="C39" s="704"/>
      <c r="D39" s="704"/>
      <c r="E39" s="726"/>
      <c r="F39" s="704"/>
      <c r="G39" s="704"/>
      <c r="H39" s="704"/>
      <c r="I39" s="704"/>
    </row>
    <row r="40" spans="1:9" ht="15" customHeight="1">
      <c r="A40" s="929" t="s">
        <v>687</v>
      </c>
      <c r="B40" s="857"/>
      <c r="C40" s="857"/>
      <c r="D40" s="857"/>
      <c r="E40" s="857"/>
      <c r="F40" s="857"/>
      <c r="G40" s="857"/>
      <c r="H40" s="857"/>
      <c r="I40" s="857"/>
    </row>
    <row r="41" spans="1:9" ht="14.25" customHeight="1">
      <c r="A41" s="117" t="s">
        <v>37</v>
      </c>
      <c r="B41" s="118"/>
      <c r="C41" s="118"/>
      <c r="D41" s="118"/>
      <c r="E41" s="118"/>
      <c r="F41" s="118"/>
      <c r="G41" s="118"/>
      <c r="H41" s="118"/>
      <c r="I41" s="118"/>
    </row>
    <row r="42" spans="1:9" ht="36.75" customHeight="1">
      <c r="A42" s="858" t="s">
        <v>711</v>
      </c>
      <c r="B42" s="858"/>
      <c r="C42" s="858"/>
      <c r="D42" s="858"/>
      <c r="E42" s="858"/>
      <c r="F42" s="858"/>
      <c r="G42" s="858"/>
      <c r="H42" s="858"/>
      <c r="I42" s="858"/>
    </row>
  </sheetData>
  <mergeCells count="4">
    <mergeCell ref="A1:I1"/>
    <mergeCell ref="A38:I38"/>
    <mergeCell ref="A40:I40"/>
    <mergeCell ref="A42:I42"/>
  </mergeCells>
  <pageMargins left="0.7" right="0.7" top="0.75" bottom="0.75" header="0.3" footer="0.3"/>
  <pageSetup orientation="portrait" r:id="rId1"/>
  <webPublishItems count="1">
    <webPublishItem id="4208" divId="C_4208" sourceType="range" sourceRef="A1:I42" destinationFile="C:\Users\lizzeth.romero\Documents\Numeralia_2017\C25.htm"/>
  </webPublishItem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34"/>
  <sheetViews>
    <sheetView workbookViewId="0">
      <pane ySplit="3" topLeftCell="A4" activePane="bottomLeft" state="frozen"/>
      <selection pane="bottomLeft" sqref="A1:G1"/>
    </sheetView>
  </sheetViews>
  <sheetFormatPr baseColWidth="10" defaultColWidth="20.7109375" defaultRowHeight="15"/>
  <cols>
    <col min="1" max="1" width="21.28515625" customWidth="1"/>
    <col min="2" max="7" width="12.28515625" customWidth="1"/>
    <col min="8" max="203" width="20.7109375" customWidth="1"/>
    <col min="204" max="208" width="15.7109375" customWidth="1"/>
    <col min="230" max="233" width="15.7109375" customWidth="1"/>
    <col min="234" max="236" width="17.7109375" customWidth="1"/>
    <col min="237" max="459" width="20.7109375" customWidth="1"/>
    <col min="460" max="464" width="15.7109375" customWidth="1"/>
    <col min="486" max="489" width="15.7109375" customWidth="1"/>
    <col min="490" max="492" width="17.7109375" customWidth="1"/>
    <col min="493" max="715" width="20.7109375" customWidth="1"/>
    <col min="716" max="720" width="15.7109375" customWidth="1"/>
    <col min="742" max="745" width="15.7109375" customWidth="1"/>
    <col min="746" max="748" width="17.7109375" customWidth="1"/>
    <col min="749" max="971" width="20.7109375" customWidth="1"/>
    <col min="972" max="976" width="15.7109375" customWidth="1"/>
    <col min="998" max="1001" width="15.7109375" customWidth="1"/>
    <col min="1002" max="1004" width="17.7109375" customWidth="1"/>
    <col min="1005" max="1227" width="20.7109375" customWidth="1"/>
    <col min="1228" max="1232" width="15.7109375" customWidth="1"/>
    <col min="1254" max="1257" width="15.7109375" customWidth="1"/>
    <col min="1258" max="1260" width="17.7109375" customWidth="1"/>
    <col min="1261" max="1483" width="20.7109375" customWidth="1"/>
    <col min="1484" max="1488" width="15.7109375" customWidth="1"/>
    <col min="1510" max="1513" width="15.7109375" customWidth="1"/>
    <col min="1514" max="1516" width="17.7109375" customWidth="1"/>
    <col min="1517" max="1739" width="20.7109375" customWidth="1"/>
    <col min="1740" max="1744" width="15.7109375" customWidth="1"/>
    <col min="1766" max="1769" width="15.7109375" customWidth="1"/>
    <col min="1770" max="1772" width="17.7109375" customWidth="1"/>
    <col min="1773" max="1995" width="20.7109375" customWidth="1"/>
    <col min="1996" max="2000" width="15.7109375" customWidth="1"/>
    <col min="2022" max="2025" width="15.7109375" customWidth="1"/>
    <col min="2026" max="2028" width="17.7109375" customWidth="1"/>
    <col min="2029" max="2251" width="20.7109375" customWidth="1"/>
    <col min="2252" max="2256" width="15.7109375" customWidth="1"/>
    <col min="2278" max="2281" width="15.7109375" customWidth="1"/>
    <col min="2282" max="2284" width="17.7109375" customWidth="1"/>
    <col min="2285" max="2507" width="20.7109375" customWidth="1"/>
    <col min="2508" max="2512" width="15.7109375" customWidth="1"/>
    <col min="2534" max="2537" width="15.7109375" customWidth="1"/>
    <col min="2538" max="2540" width="17.7109375" customWidth="1"/>
    <col min="2541" max="2763" width="20.7109375" customWidth="1"/>
    <col min="2764" max="2768" width="15.7109375" customWidth="1"/>
    <col min="2790" max="2793" width="15.7109375" customWidth="1"/>
    <col min="2794" max="2796" width="17.7109375" customWidth="1"/>
    <col min="2797" max="3019" width="20.7109375" customWidth="1"/>
    <col min="3020" max="3024" width="15.7109375" customWidth="1"/>
    <col min="3046" max="3049" width="15.7109375" customWidth="1"/>
    <col min="3050" max="3052" width="17.7109375" customWidth="1"/>
    <col min="3053" max="3275" width="20.7109375" customWidth="1"/>
    <col min="3276" max="3280" width="15.7109375" customWidth="1"/>
    <col min="3302" max="3305" width="15.7109375" customWidth="1"/>
    <col min="3306" max="3308" width="17.7109375" customWidth="1"/>
    <col min="3309" max="3531" width="20.7109375" customWidth="1"/>
    <col min="3532" max="3536" width="15.7109375" customWidth="1"/>
    <col min="3558" max="3561" width="15.7109375" customWidth="1"/>
    <col min="3562" max="3564" width="17.7109375" customWidth="1"/>
    <col min="3565" max="3787" width="20.7109375" customWidth="1"/>
    <col min="3788" max="3792" width="15.7109375" customWidth="1"/>
    <col min="3814" max="3817" width="15.7109375" customWidth="1"/>
    <col min="3818" max="3820" width="17.7109375" customWidth="1"/>
    <col min="3821" max="4043" width="20.7109375" customWidth="1"/>
    <col min="4044" max="4048" width="15.7109375" customWidth="1"/>
    <col min="4070" max="4073" width="15.7109375" customWidth="1"/>
    <col min="4074" max="4076" width="17.7109375" customWidth="1"/>
    <col min="4077" max="4299" width="20.7109375" customWidth="1"/>
    <col min="4300" max="4304" width="15.7109375" customWidth="1"/>
    <col min="4326" max="4329" width="15.7109375" customWidth="1"/>
    <col min="4330" max="4332" width="17.7109375" customWidth="1"/>
    <col min="4333" max="4555" width="20.7109375" customWidth="1"/>
    <col min="4556" max="4560" width="15.7109375" customWidth="1"/>
    <col min="4582" max="4585" width="15.7109375" customWidth="1"/>
    <col min="4586" max="4588" width="17.7109375" customWidth="1"/>
    <col min="4589" max="4811" width="20.7109375" customWidth="1"/>
    <col min="4812" max="4816" width="15.7109375" customWidth="1"/>
    <col min="4838" max="4841" width="15.7109375" customWidth="1"/>
    <col min="4842" max="4844" width="17.7109375" customWidth="1"/>
    <col min="4845" max="5067" width="20.7109375" customWidth="1"/>
    <col min="5068" max="5072" width="15.7109375" customWidth="1"/>
    <col min="5094" max="5097" width="15.7109375" customWidth="1"/>
    <col min="5098" max="5100" width="17.7109375" customWidth="1"/>
    <col min="5101" max="5323" width="20.7109375" customWidth="1"/>
    <col min="5324" max="5328" width="15.7109375" customWidth="1"/>
    <col min="5350" max="5353" width="15.7109375" customWidth="1"/>
    <col min="5354" max="5356" width="17.7109375" customWidth="1"/>
    <col min="5357" max="5579" width="20.7109375" customWidth="1"/>
    <col min="5580" max="5584" width="15.7109375" customWidth="1"/>
    <col min="5606" max="5609" width="15.7109375" customWidth="1"/>
    <col min="5610" max="5612" width="17.7109375" customWidth="1"/>
    <col min="5613" max="5835" width="20.7109375" customWidth="1"/>
    <col min="5836" max="5840" width="15.7109375" customWidth="1"/>
    <col min="5862" max="5865" width="15.7109375" customWidth="1"/>
    <col min="5866" max="5868" width="17.7109375" customWidth="1"/>
    <col min="5869" max="6091" width="20.7109375" customWidth="1"/>
    <col min="6092" max="6096" width="15.7109375" customWidth="1"/>
    <col min="6118" max="6121" width="15.7109375" customWidth="1"/>
    <col min="6122" max="6124" width="17.7109375" customWidth="1"/>
    <col min="6125" max="6347" width="20.7109375" customWidth="1"/>
    <col min="6348" max="6352" width="15.7109375" customWidth="1"/>
    <col min="6374" max="6377" width="15.7109375" customWidth="1"/>
    <col min="6378" max="6380" width="17.7109375" customWidth="1"/>
    <col min="6381" max="6603" width="20.7109375" customWidth="1"/>
    <col min="6604" max="6608" width="15.7109375" customWidth="1"/>
    <col min="6630" max="6633" width="15.7109375" customWidth="1"/>
    <col min="6634" max="6636" width="17.7109375" customWidth="1"/>
    <col min="6637" max="6859" width="20.7109375" customWidth="1"/>
    <col min="6860" max="6864" width="15.7109375" customWidth="1"/>
    <col min="6886" max="6889" width="15.7109375" customWidth="1"/>
    <col min="6890" max="6892" width="17.7109375" customWidth="1"/>
    <col min="6893" max="7115" width="20.7109375" customWidth="1"/>
    <col min="7116" max="7120" width="15.7109375" customWidth="1"/>
    <col min="7142" max="7145" width="15.7109375" customWidth="1"/>
    <col min="7146" max="7148" width="17.7109375" customWidth="1"/>
    <col min="7149" max="7371" width="20.7109375" customWidth="1"/>
    <col min="7372" max="7376" width="15.7109375" customWidth="1"/>
    <col min="7398" max="7401" width="15.7109375" customWidth="1"/>
    <col min="7402" max="7404" width="17.7109375" customWidth="1"/>
    <col min="7405" max="7627" width="20.7109375" customWidth="1"/>
    <col min="7628" max="7632" width="15.7109375" customWidth="1"/>
    <col min="7654" max="7657" width="15.7109375" customWidth="1"/>
    <col min="7658" max="7660" width="17.7109375" customWidth="1"/>
    <col min="7661" max="7883" width="20.7109375" customWidth="1"/>
    <col min="7884" max="7888" width="15.7109375" customWidth="1"/>
    <col min="7910" max="7913" width="15.7109375" customWidth="1"/>
    <col min="7914" max="7916" width="17.7109375" customWidth="1"/>
    <col min="7917" max="8139" width="20.7109375" customWidth="1"/>
    <col min="8140" max="8144" width="15.7109375" customWidth="1"/>
    <col min="8166" max="8169" width="15.7109375" customWidth="1"/>
    <col min="8170" max="8172" width="17.7109375" customWidth="1"/>
    <col min="8173" max="8395" width="20.7109375" customWidth="1"/>
    <col min="8396" max="8400" width="15.7109375" customWidth="1"/>
    <col min="8422" max="8425" width="15.7109375" customWidth="1"/>
    <col min="8426" max="8428" width="17.7109375" customWidth="1"/>
    <col min="8429" max="8651" width="20.7109375" customWidth="1"/>
    <col min="8652" max="8656" width="15.7109375" customWidth="1"/>
    <col min="8678" max="8681" width="15.7109375" customWidth="1"/>
    <col min="8682" max="8684" width="17.7109375" customWidth="1"/>
    <col min="8685" max="8907" width="20.7109375" customWidth="1"/>
    <col min="8908" max="8912" width="15.7109375" customWidth="1"/>
    <col min="8934" max="8937" width="15.7109375" customWidth="1"/>
    <col min="8938" max="8940" width="17.7109375" customWidth="1"/>
    <col min="8941" max="9163" width="20.7109375" customWidth="1"/>
    <col min="9164" max="9168" width="15.7109375" customWidth="1"/>
    <col min="9190" max="9193" width="15.7109375" customWidth="1"/>
    <col min="9194" max="9196" width="17.7109375" customWidth="1"/>
    <col min="9197" max="9419" width="20.7109375" customWidth="1"/>
    <col min="9420" max="9424" width="15.7109375" customWidth="1"/>
    <col min="9446" max="9449" width="15.7109375" customWidth="1"/>
    <col min="9450" max="9452" width="17.7109375" customWidth="1"/>
    <col min="9453" max="9675" width="20.7109375" customWidth="1"/>
    <col min="9676" max="9680" width="15.7109375" customWidth="1"/>
    <col min="9702" max="9705" width="15.7109375" customWidth="1"/>
    <col min="9706" max="9708" width="17.7109375" customWidth="1"/>
    <col min="9709" max="9931" width="20.7109375" customWidth="1"/>
    <col min="9932" max="9936" width="15.7109375" customWidth="1"/>
    <col min="9958" max="9961" width="15.7109375" customWidth="1"/>
    <col min="9962" max="9964" width="17.7109375" customWidth="1"/>
    <col min="9965" max="10187" width="20.7109375" customWidth="1"/>
    <col min="10188" max="10192" width="15.7109375" customWidth="1"/>
    <col min="10214" max="10217" width="15.7109375" customWidth="1"/>
    <col min="10218" max="10220" width="17.7109375" customWidth="1"/>
    <col min="10221" max="10443" width="20.7109375" customWidth="1"/>
    <col min="10444" max="10448" width="15.7109375" customWidth="1"/>
    <col min="10470" max="10473" width="15.7109375" customWidth="1"/>
    <col min="10474" max="10476" width="17.7109375" customWidth="1"/>
    <col min="10477" max="10699" width="20.7109375" customWidth="1"/>
    <col min="10700" max="10704" width="15.7109375" customWidth="1"/>
    <col min="10726" max="10729" width="15.7109375" customWidth="1"/>
    <col min="10730" max="10732" width="17.7109375" customWidth="1"/>
    <col min="10733" max="10955" width="20.7109375" customWidth="1"/>
    <col min="10956" max="10960" width="15.7109375" customWidth="1"/>
    <col min="10982" max="10985" width="15.7109375" customWidth="1"/>
    <col min="10986" max="10988" width="17.7109375" customWidth="1"/>
    <col min="10989" max="11211" width="20.7109375" customWidth="1"/>
    <col min="11212" max="11216" width="15.7109375" customWidth="1"/>
    <col min="11238" max="11241" width="15.7109375" customWidth="1"/>
    <col min="11242" max="11244" width="17.7109375" customWidth="1"/>
    <col min="11245" max="11467" width="20.7109375" customWidth="1"/>
    <col min="11468" max="11472" width="15.7109375" customWidth="1"/>
    <col min="11494" max="11497" width="15.7109375" customWidth="1"/>
    <col min="11498" max="11500" width="17.7109375" customWidth="1"/>
    <col min="11501" max="11723" width="20.7109375" customWidth="1"/>
    <col min="11724" max="11728" width="15.7109375" customWidth="1"/>
    <col min="11750" max="11753" width="15.7109375" customWidth="1"/>
    <col min="11754" max="11756" width="17.7109375" customWidth="1"/>
    <col min="11757" max="11979" width="20.7109375" customWidth="1"/>
    <col min="11980" max="11984" width="15.7109375" customWidth="1"/>
    <col min="12006" max="12009" width="15.7109375" customWidth="1"/>
    <col min="12010" max="12012" width="17.7109375" customWidth="1"/>
    <col min="12013" max="12235" width="20.7109375" customWidth="1"/>
    <col min="12236" max="12240" width="15.7109375" customWidth="1"/>
    <col min="12262" max="12265" width="15.7109375" customWidth="1"/>
    <col min="12266" max="12268" width="17.7109375" customWidth="1"/>
    <col min="12269" max="12491" width="20.7109375" customWidth="1"/>
    <col min="12492" max="12496" width="15.7109375" customWidth="1"/>
    <col min="12518" max="12521" width="15.7109375" customWidth="1"/>
    <col min="12522" max="12524" width="17.7109375" customWidth="1"/>
    <col min="12525" max="12747" width="20.7109375" customWidth="1"/>
    <col min="12748" max="12752" width="15.7109375" customWidth="1"/>
    <col min="12774" max="12777" width="15.7109375" customWidth="1"/>
    <col min="12778" max="12780" width="17.7109375" customWidth="1"/>
    <col min="12781" max="13003" width="20.7109375" customWidth="1"/>
    <col min="13004" max="13008" width="15.7109375" customWidth="1"/>
    <col min="13030" max="13033" width="15.7109375" customWidth="1"/>
    <col min="13034" max="13036" width="17.7109375" customWidth="1"/>
    <col min="13037" max="13259" width="20.7109375" customWidth="1"/>
    <col min="13260" max="13264" width="15.7109375" customWidth="1"/>
    <col min="13286" max="13289" width="15.7109375" customWidth="1"/>
    <col min="13290" max="13292" width="17.7109375" customWidth="1"/>
    <col min="13293" max="13515" width="20.7109375" customWidth="1"/>
    <col min="13516" max="13520" width="15.7109375" customWidth="1"/>
    <col min="13542" max="13545" width="15.7109375" customWidth="1"/>
    <col min="13546" max="13548" width="17.7109375" customWidth="1"/>
    <col min="13549" max="13771" width="20.7109375" customWidth="1"/>
    <col min="13772" max="13776" width="15.7109375" customWidth="1"/>
    <col min="13798" max="13801" width="15.7109375" customWidth="1"/>
    <col min="13802" max="13804" width="17.7109375" customWidth="1"/>
    <col min="13805" max="14027" width="20.7109375" customWidth="1"/>
    <col min="14028" max="14032" width="15.7109375" customWidth="1"/>
    <col min="14054" max="14057" width="15.7109375" customWidth="1"/>
    <col min="14058" max="14060" width="17.7109375" customWidth="1"/>
    <col min="14061" max="14283" width="20.7109375" customWidth="1"/>
    <col min="14284" max="14288" width="15.7109375" customWidth="1"/>
    <col min="14310" max="14313" width="15.7109375" customWidth="1"/>
    <col min="14314" max="14316" width="17.7109375" customWidth="1"/>
    <col min="14317" max="14539" width="20.7109375" customWidth="1"/>
    <col min="14540" max="14544" width="15.7109375" customWidth="1"/>
    <col min="14566" max="14569" width="15.7109375" customWidth="1"/>
    <col min="14570" max="14572" width="17.7109375" customWidth="1"/>
    <col min="14573" max="14795" width="20.7109375" customWidth="1"/>
    <col min="14796" max="14800" width="15.7109375" customWidth="1"/>
    <col min="14822" max="14825" width="15.7109375" customWidth="1"/>
    <col min="14826" max="14828" width="17.7109375" customWidth="1"/>
    <col min="14829" max="15051" width="20.7109375" customWidth="1"/>
    <col min="15052" max="15056" width="15.7109375" customWidth="1"/>
    <col min="15078" max="15081" width="15.7109375" customWidth="1"/>
    <col min="15082" max="15084" width="17.7109375" customWidth="1"/>
    <col min="15085" max="15307" width="20.7109375" customWidth="1"/>
    <col min="15308" max="15312" width="15.7109375" customWidth="1"/>
    <col min="15334" max="15337" width="15.7109375" customWidth="1"/>
    <col min="15338" max="15340" width="17.7109375" customWidth="1"/>
    <col min="15341" max="15563" width="20.7109375" customWidth="1"/>
    <col min="15564" max="15568" width="15.7109375" customWidth="1"/>
    <col min="15590" max="15593" width="15.7109375" customWidth="1"/>
    <col min="15594" max="15596" width="17.7109375" customWidth="1"/>
    <col min="15597" max="15819" width="20.7109375" customWidth="1"/>
    <col min="15820" max="15824" width="15.7109375" customWidth="1"/>
    <col min="15846" max="15849" width="15.7109375" customWidth="1"/>
    <col min="15850" max="15852" width="17.7109375" customWidth="1"/>
    <col min="15853" max="16075" width="20.7109375" customWidth="1"/>
    <col min="16076" max="16080" width="15.7109375" customWidth="1"/>
    <col min="16102" max="16105" width="15.7109375" customWidth="1"/>
    <col min="16106" max="16108" width="17.7109375" customWidth="1"/>
    <col min="16109" max="16331" width="20.7109375" customWidth="1"/>
    <col min="16332" max="16336" width="15.7109375" customWidth="1"/>
  </cols>
  <sheetData>
    <row r="1" spans="1:7" ht="15" customHeight="1">
      <c r="A1" s="882" t="s">
        <v>120</v>
      </c>
      <c r="B1" s="882"/>
      <c r="C1" s="882"/>
      <c r="D1" s="882"/>
      <c r="E1" s="882"/>
      <c r="F1" s="882"/>
      <c r="G1" s="882"/>
    </row>
    <row r="2" spans="1:7" ht="15.75" thickBot="1">
      <c r="A2" s="25" t="s">
        <v>111</v>
      </c>
    </row>
    <row r="3" spans="1:7" ht="56.25" customHeight="1">
      <c r="A3" s="73" t="s">
        <v>121</v>
      </c>
      <c r="B3" s="74" t="s">
        <v>122</v>
      </c>
      <c r="C3" s="74" t="s">
        <v>123</v>
      </c>
      <c r="D3" s="74" t="s">
        <v>124</v>
      </c>
      <c r="E3" s="74" t="s">
        <v>125</v>
      </c>
      <c r="F3" s="74" t="s">
        <v>126</v>
      </c>
      <c r="G3" s="76" t="s">
        <v>127</v>
      </c>
    </row>
    <row r="4" spans="1:7">
      <c r="A4" s="185" t="s">
        <v>128</v>
      </c>
      <c r="B4" s="724">
        <v>23314</v>
      </c>
      <c r="C4" s="186">
        <v>501</v>
      </c>
      <c r="D4" s="186">
        <v>329</v>
      </c>
      <c r="E4" s="186">
        <v>175</v>
      </c>
      <c r="F4" s="186">
        <v>6</v>
      </c>
      <c r="G4" s="187">
        <v>446</v>
      </c>
    </row>
    <row r="5" spans="1:7">
      <c r="A5" s="7" t="s">
        <v>114</v>
      </c>
      <c r="B5" s="8">
        <v>22126</v>
      </c>
      <c r="C5" s="45">
        <v>441</v>
      </c>
      <c r="D5" s="45">
        <v>311</v>
      </c>
      <c r="E5" s="45">
        <v>114</v>
      </c>
      <c r="F5" s="45">
        <v>6</v>
      </c>
      <c r="G5" s="740">
        <v>407</v>
      </c>
    </row>
    <row r="6" spans="1:7">
      <c r="A6" s="185" t="s">
        <v>129</v>
      </c>
      <c r="B6" s="724">
        <v>677</v>
      </c>
      <c r="C6" s="186">
        <v>226</v>
      </c>
      <c r="D6" s="186">
        <v>81</v>
      </c>
      <c r="E6" s="186">
        <v>28</v>
      </c>
      <c r="F6" s="186">
        <v>0</v>
      </c>
      <c r="G6" s="187">
        <v>151</v>
      </c>
    </row>
    <row r="7" spans="1:7">
      <c r="A7" s="7" t="s">
        <v>130</v>
      </c>
      <c r="B7" s="8">
        <v>826</v>
      </c>
      <c r="C7" s="45">
        <v>7</v>
      </c>
      <c r="D7" s="45">
        <v>6</v>
      </c>
      <c r="E7" s="45">
        <v>2</v>
      </c>
      <c r="F7" s="45">
        <v>2</v>
      </c>
      <c r="G7" s="740">
        <v>3</v>
      </c>
    </row>
    <row r="8" spans="1:7">
      <c r="A8" s="185" t="s">
        <v>131</v>
      </c>
      <c r="B8" s="724">
        <v>1805</v>
      </c>
      <c r="C8" s="186">
        <v>0</v>
      </c>
      <c r="D8" s="186">
        <v>8</v>
      </c>
      <c r="E8" s="186">
        <v>6</v>
      </c>
      <c r="F8" s="186">
        <v>0</v>
      </c>
      <c r="G8" s="187">
        <v>2</v>
      </c>
    </row>
    <row r="9" spans="1:7">
      <c r="A9" s="7" t="s">
        <v>132</v>
      </c>
      <c r="B9" s="8">
        <v>1263</v>
      </c>
      <c r="C9" s="45">
        <v>75</v>
      </c>
      <c r="D9" s="45">
        <v>62</v>
      </c>
      <c r="E9" s="45">
        <v>15</v>
      </c>
      <c r="F9" s="45">
        <v>1</v>
      </c>
      <c r="G9" s="740">
        <v>110</v>
      </c>
    </row>
    <row r="10" spans="1:7" ht="25.5" customHeight="1">
      <c r="A10" s="185" t="s">
        <v>688</v>
      </c>
      <c r="B10" s="724">
        <v>159</v>
      </c>
      <c r="C10" s="186">
        <v>27</v>
      </c>
      <c r="D10" s="186">
        <v>11</v>
      </c>
      <c r="E10" s="186">
        <v>3</v>
      </c>
      <c r="F10" s="186">
        <v>1</v>
      </c>
      <c r="G10" s="187">
        <v>24</v>
      </c>
    </row>
    <row r="11" spans="1:7">
      <c r="A11" s="7" t="s">
        <v>372</v>
      </c>
      <c r="B11" s="8">
        <v>95</v>
      </c>
      <c r="C11" s="45">
        <v>20</v>
      </c>
      <c r="D11" s="45">
        <v>46</v>
      </c>
      <c r="E11" s="45">
        <v>5</v>
      </c>
      <c r="F11" s="45">
        <v>0</v>
      </c>
      <c r="G11" s="740">
        <v>13</v>
      </c>
    </row>
    <row r="12" spans="1:7" s="189" customFormat="1">
      <c r="A12" s="5" t="s">
        <v>373</v>
      </c>
      <c r="B12" s="123">
        <v>1213</v>
      </c>
      <c r="C12" s="51">
        <v>5</v>
      </c>
      <c r="D12" s="51">
        <v>2</v>
      </c>
      <c r="E12" s="51">
        <v>7</v>
      </c>
      <c r="F12" s="51">
        <v>0</v>
      </c>
      <c r="G12" s="188">
        <v>4</v>
      </c>
    </row>
    <row r="13" spans="1:7">
      <c r="A13" s="7" t="s">
        <v>113</v>
      </c>
      <c r="B13" s="8">
        <v>156</v>
      </c>
      <c r="C13" s="45">
        <v>60</v>
      </c>
      <c r="D13" s="45">
        <v>10</v>
      </c>
      <c r="E13" s="45">
        <v>55</v>
      </c>
      <c r="F13" s="45">
        <v>0</v>
      </c>
      <c r="G13" s="740">
        <v>23</v>
      </c>
    </row>
    <row r="14" spans="1:7">
      <c r="A14" s="185" t="s">
        <v>133</v>
      </c>
      <c r="B14" s="724">
        <v>94</v>
      </c>
      <c r="C14" s="186">
        <v>15</v>
      </c>
      <c r="D14" s="186">
        <v>2</v>
      </c>
      <c r="E14" s="186">
        <v>17</v>
      </c>
      <c r="F14" s="186">
        <v>0</v>
      </c>
      <c r="G14" s="187">
        <v>19</v>
      </c>
    </row>
    <row r="15" spans="1:7">
      <c r="A15" s="7" t="s">
        <v>134</v>
      </c>
      <c r="B15" s="8">
        <v>49</v>
      </c>
      <c r="C15" s="45">
        <v>10</v>
      </c>
      <c r="D15" s="45">
        <v>0</v>
      </c>
      <c r="E15" s="45">
        <v>10</v>
      </c>
      <c r="F15" s="45">
        <v>0</v>
      </c>
      <c r="G15" s="740">
        <v>10</v>
      </c>
    </row>
    <row r="16" spans="1:7">
      <c r="A16" s="185" t="s">
        <v>112</v>
      </c>
      <c r="B16" s="724">
        <v>1014</v>
      </c>
      <c r="C16" s="186">
        <v>0</v>
      </c>
      <c r="D16" s="186">
        <v>8</v>
      </c>
      <c r="E16" s="186">
        <v>6</v>
      </c>
      <c r="F16" s="186">
        <v>0</v>
      </c>
      <c r="G16" s="187">
        <v>16</v>
      </c>
    </row>
    <row r="17" spans="1:7">
      <c r="A17" s="7" t="s">
        <v>135</v>
      </c>
      <c r="B17" s="8">
        <v>1601</v>
      </c>
      <c r="C17" s="45">
        <v>0</v>
      </c>
      <c r="D17" s="45">
        <v>2</v>
      </c>
      <c r="E17" s="45">
        <v>0</v>
      </c>
      <c r="F17" s="45">
        <v>0</v>
      </c>
      <c r="G17" s="740">
        <v>4</v>
      </c>
    </row>
    <row r="18" spans="1:7" s="189" customFormat="1">
      <c r="A18" s="5" t="s">
        <v>136</v>
      </c>
      <c r="B18" s="123"/>
      <c r="C18" s="51">
        <v>0</v>
      </c>
      <c r="D18" s="51">
        <v>0</v>
      </c>
      <c r="E18" s="51">
        <v>0</v>
      </c>
      <c r="F18" s="51">
        <v>0</v>
      </c>
      <c r="G18" s="188">
        <v>1</v>
      </c>
    </row>
    <row r="19" spans="1:7">
      <c r="A19" s="7" t="s">
        <v>137</v>
      </c>
      <c r="B19" s="8">
        <v>6500</v>
      </c>
      <c r="C19" s="45">
        <v>0</v>
      </c>
      <c r="D19" s="45">
        <v>28</v>
      </c>
      <c r="E19" s="45">
        <v>10</v>
      </c>
      <c r="F19" s="45">
        <v>0</v>
      </c>
      <c r="G19" s="740">
        <v>8</v>
      </c>
    </row>
    <row r="20" spans="1:7" s="189" customFormat="1">
      <c r="A20" s="185" t="s">
        <v>115</v>
      </c>
      <c r="B20" s="724">
        <v>2763</v>
      </c>
      <c r="C20" s="186">
        <v>161</v>
      </c>
      <c r="D20" s="186">
        <v>80</v>
      </c>
      <c r="E20" s="186">
        <v>81</v>
      </c>
      <c r="F20" s="186">
        <v>13</v>
      </c>
      <c r="G20" s="187">
        <v>30</v>
      </c>
    </row>
    <row r="21" spans="1:7">
      <c r="A21" s="7" t="s">
        <v>116</v>
      </c>
      <c r="B21" s="8">
        <v>399</v>
      </c>
      <c r="C21" s="45">
        <v>152</v>
      </c>
      <c r="D21" s="45">
        <v>44</v>
      </c>
      <c r="E21" s="45">
        <v>7</v>
      </c>
      <c r="F21" s="45">
        <v>0</v>
      </c>
      <c r="G21" s="740">
        <v>143</v>
      </c>
    </row>
    <row r="22" spans="1:7" ht="15" customHeight="1">
      <c r="A22" s="185" t="s">
        <v>117</v>
      </c>
      <c r="B22" s="724">
        <v>908</v>
      </c>
      <c r="C22" s="186">
        <v>293</v>
      </c>
      <c r="D22" s="186">
        <v>138</v>
      </c>
      <c r="E22" s="186">
        <v>27</v>
      </c>
      <c r="F22" s="186">
        <v>0</v>
      </c>
      <c r="G22" s="187">
        <v>274</v>
      </c>
    </row>
    <row r="23" spans="1:7" s="189" customFormat="1">
      <c r="A23" s="7" t="s">
        <v>118</v>
      </c>
      <c r="B23" s="8">
        <v>1123</v>
      </c>
      <c r="C23" s="45">
        <v>117</v>
      </c>
      <c r="D23" s="45">
        <v>124</v>
      </c>
      <c r="E23" s="45">
        <v>90</v>
      </c>
      <c r="F23" s="45">
        <v>19</v>
      </c>
      <c r="G23" s="740">
        <v>150</v>
      </c>
    </row>
    <row r="24" spans="1:7">
      <c r="A24" s="185" t="s">
        <v>119</v>
      </c>
      <c r="B24" s="724">
        <v>564</v>
      </c>
      <c r="C24" s="186">
        <v>115</v>
      </c>
      <c r="D24" s="186">
        <v>90</v>
      </c>
      <c r="E24" s="186">
        <v>50</v>
      </c>
      <c r="F24" s="186">
        <v>11</v>
      </c>
      <c r="G24" s="187">
        <v>100</v>
      </c>
    </row>
    <row r="25" spans="1:7" s="189" customFormat="1">
      <c r="A25" s="836" t="s">
        <v>138</v>
      </c>
      <c r="B25" s="8">
        <v>522</v>
      </c>
      <c r="C25" s="45">
        <v>113</v>
      </c>
      <c r="D25" s="45">
        <v>89</v>
      </c>
      <c r="E25" s="45">
        <v>46</v>
      </c>
      <c r="F25" s="45">
        <v>10</v>
      </c>
      <c r="G25" s="740">
        <v>63</v>
      </c>
    </row>
    <row r="26" spans="1:7" s="189" customFormat="1">
      <c r="A26" s="727" t="s">
        <v>139</v>
      </c>
      <c r="B26" s="724">
        <v>144</v>
      </c>
      <c r="C26" s="186">
        <v>6</v>
      </c>
      <c r="D26" s="186">
        <v>17</v>
      </c>
      <c r="E26" s="186">
        <v>4</v>
      </c>
      <c r="F26" s="186">
        <v>0</v>
      </c>
      <c r="G26" s="187">
        <v>17</v>
      </c>
    </row>
    <row r="27" spans="1:7" s="189" customFormat="1">
      <c r="A27" s="837" t="s">
        <v>140</v>
      </c>
      <c r="B27" s="8">
        <v>378</v>
      </c>
      <c r="C27" s="45">
        <v>107</v>
      </c>
      <c r="D27" s="45">
        <v>72</v>
      </c>
      <c r="E27" s="45">
        <v>42</v>
      </c>
      <c r="F27" s="45">
        <v>10</v>
      </c>
      <c r="G27" s="740">
        <v>46</v>
      </c>
    </row>
    <row r="28" spans="1:7">
      <c r="A28" s="190" t="s">
        <v>141</v>
      </c>
      <c r="B28" s="724">
        <v>42</v>
      </c>
      <c r="C28" s="186">
        <v>2</v>
      </c>
      <c r="D28" s="186">
        <v>1</v>
      </c>
      <c r="E28" s="186">
        <v>4</v>
      </c>
      <c r="F28" s="186">
        <v>1</v>
      </c>
      <c r="G28" s="187">
        <v>37</v>
      </c>
    </row>
    <row r="29" spans="1:7" ht="105" customHeight="1">
      <c r="A29" s="930" t="s">
        <v>781</v>
      </c>
      <c r="B29" s="931"/>
      <c r="C29" s="931"/>
      <c r="D29" s="931"/>
      <c r="E29" s="931"/>
      <c r="F29" s="931"/>
      <c r="G29" s="931"/>
    </row>
    <row r="30" spans="1:7">
      <c r="A30" s="191" t="s">
        <v>36</v>
      </c>
      <c r="B30" s="704"/>
      <c r="C30" s="704"/>
      <c r="D30" s="704"/>
      <c r="E30" s="704"/>
      <c r="F30" s="704"/>
      <c r="G30" s="704"/>
    </row>
    <row r="31" spans="1:7" s="265" customFormat="1" ht="12.95" customHeight="1">
      <c r="A31" s="932" t="s">
        <v>736</v>
      </c>
      <c r="B31" s="932"/>
      <c r="C31" s="932"/>
      <c r="D31" s="932"/>
      <c r="E31" s="932"/>
      <c r="F31" s="932"/>
      <c r="G31" s="932"/>
    </row>
    <row r="32" spans="1:7" ht="29.25" customHeight="1">
      <c r="A32" s="929" t="s">
        <v>737</v>
      </c>
      <c r="B32" s="857"/>
      <c r="C32" s="857"/>
      <c r="D32" s="857"/>
      <c r="E32" s="857"/>
      <c r="F32" s="857"/>
      <c r="G32" s="857"/>
    </row>
    <row r="33" spans="1:7">
      <c r="A33" s="117" t="s">
        <v>37</v>
      </c>
      <c r="B33" s="118"/>
      <c r="C33" s="118"/>
      <c r="D33" s="118"/>
      <c r="E33" s="118"/>
      <c r="F33" s="118"/>
      <c r="G33" s="118"/>
    </row>
    <row r="34" spans="1:7" ht="36.75" customHeight="1">
      <c r="A34" s="858" t="s">
        <v>711</v>
      </c>
      <c r="B34" s="858"/>
      <c r="C34" s="858"/>
      <c r="D34" s="858"/>
      <c r="E34" s="858"/>
      <c r="F34" s="858"/>
      <c r="G34" s="858"/>
    </row>
  </sheetData>
  <mergeCells count="5">
    <mergeCell ref="A34:G34"/>
    <mergeCell ref="A1:G1"/>
    <mergeCell ref="A29:G29"/>
    <mergeCell ref="A32:G32"/>
    <mergeCell ref="A31:G31"/>
  </mergeCells>
  <pageMargins left="0.7" right="0.7" top="0.75" bottom="0.75" header="0.3" footer="0.3"/>
  <pageSetup orientation="portrait" r:id="rId1"/>
  <webPublishItems count="1">
    <webPublishItem id="5508" divId="C_5508" sourceType="range" sourceRef="A1:G34" destinationFile="C:\Users\lizzeth.romero\Documents\Numeralia_2017\C26.htm"/>
  </webPublishItem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K41"/>
  <sheetViews>
    <sheetView zoomScaleNormal="100" workbookViewId="0">
      <pane ySplit="3" topLeftCell="A4" activePane="bottomLeft" state="frozen"/>
      <selection pane="bottomLeft" sqref="A1:K1"/>
    </sheetView>
  </sheetViews>
  <sheetFormatPr baseColWidth="10" defaultColWidth="11.42578125" defaultRowHeight="15"/>
  <cols>
    <col min="1" max="1" width="15.7109375" customWidth="1"/>
    <col min="2" max="6" width="8.28515625" customWidth="1"/>
    <col min="7" max="7" width="8.28515625" style="286" customWidth="1"/>
    <col min="8" max="8" width="8.28515625" style="317" customWidth="1"/>
    <col min="9" max="10" width="8.28515625" style="614" customWidth="1"/>
    <col min="11" max="11" width="8.28515625" customWidth="1"/>
    <col min="233" max="233" width="15.7109375" customWidth="1"/>
    <col min="234" max="246" width="8.28515625" customWidth="1"/>
    <col min="489" max="489" width="15.7109375" customWidth="1"/>
    <col min="490" max="502" width="8.28515625" customWidth="1"/>
    <col min="745" max="745" width="15.7109375" customWidth="1"/>
    <col min="746" max="758" width="8.28515625" customWidth="1"/>
    <col min="1001" max="1001" width="15.7109375" customWidth="1"/>
    <col min="1002" max="1014" width="8.28515625" customWidth="1"/>
    <col min="1257" max="1257" width="15.7109375" customWidth="1"/>
    <col min="1258" max="1270" width="8.28515625" customWidth="1"/>
    <col min="1513" max="1513" width="15.7109375" customWidth="1"/>
    <col min="1514" max="1526" width="8.28515625" customWidth="1"/>
    <col min="1769" max="1769" width="15.7109375" customWidth="1"/>
    <col min="1770" max="1782" width="8.28515625" customWidth="1"/>
    <col min="2025" max="2025" width="15.7109375" customWidth="1"/>
    <col min="2026" max="2038" width="8.28515625" customWidth="1"/>
    <col min="2281" max="2281" width="15.7109375" customWidth="1"/>
    <col min="2282" max="2294" width="8.28515625" customWidth="1"/>
    <col min="2537" max="2537" width="15.7109375" customWidth="1"/>
    <col min="2538" max="2550" width="8.28515625" customWidth="1"/>
    <col min="2793" max="2793" width="15.7109375" customWidth="1"/>
    <col min="2794" max="2806" width="8.28515625" customWidth="1"/>
    <col min="3049" max="3049" width="15.7109375" customWidth="1"/>
    <col min="3050" max="3062" width="8.28515625" customWidth="1"/>
    <col min="3305" max="3305" width="15.7109375" customWidth="1"/>
    <col min="3306" max="3318" width="8.28515625" customWidth="1"/>
    <col min="3561" max="3561" width="15.7109375" customWidth="1"/>
    <col min="3562" max="3574" width="8.28515625" customWidth="1"/>
    <col min="3817" max="3817" width="15.7109375" customWidth="1"/>
    <col min="3818" max="3830" width="8.28515625" customWidth="1"/>
    <col min="4073" max="4073" width="15.7109375" customWidth="1"/>
    <col min="4074" max="4086" width="8.28515625" customWidth="1"/>
    <col min="4329" max="4329" width="15.7109375" customWidth="1"/>
    <col min="4330" max="4342" width="8.28515625" customWidth="1"/>
    <col min="4585" max="4585" width="15.7109375" customWidth="1"/>
    <col min="4586" max="4598" width="8.28515625" customWidth="1"/>
    <col min="4841" max="4841" width="15.7109375" customWidth="1"/>
    <col min="4842" max="4854" width="8.28515625" customWidth="1"/>
    <col min="5097" max="5097" width="15.7109375" customWidth="1"/>
    <col min="5098" max="5110" width="8.28515625" customWidth="1"/>
    <col min="5353" max="5353" width="15.7109375" customWidth="1"/>
    <col min="5354" max="5366" width="8.28515625" customWidth="1"/>
    <col min="5609" max="5609" width="15.7109375" customWidth="1"/>
    <col min="5610" max="5622" width="8.28515625" customWidth="1"/>
    <col min="5865" max="5865" width="15.7109375" customWidth="1"/>
    <col min="5866" max="5878" width="8.28515625" customWidth="1"/>
    <col min="6121" max="6121" width="15.7109375" customWidth="1"/>
    <col min="6122" max="6134" width="8.28515625" customWidth="1"/>
    <col min="6377" max="6377" width="15.7109375" customWidth="1"/>
    <col min="6378" max="6390" width="8.28515625" customWidth="1"/>
    <col min="6633" max="6633" width="15.7109375" customWidth="1"/>
    <col min="6634" max="6646" width="8.28515625" customWidth="1"/>
    <col min="6889" max="6889" width="15.7109375" customWidth="1"/>
    <col min="6890" max="6902" width="8.28515625" customWidth="1"/>
    <col min="7145" max="7145" width="15.7109375" customWidth="1"/>
    <col min="7146" max="7158" width="8.28515625" customWidth="1"/>
    <col min="7401" max="7401" width="15.7109375" customWidth="1"/>
    <col min="7402" max="7414" width="8.28515625" customWidth="1"/>
    <col min="7657" max="7657" width="15.7109375" customWidth="1"/>
    <col min="7658" max="7670" width="8.28515625" customWidth="1"/>
    <col min="7913" max="7913" width="15.7109375" customWidth="1"/>
    <col min="7914" max="7926" width="8.28515625" customWidth="1"/>
    <col min="8169" max="8169" width="15.7109375" customWidth="1"/>
    <col min="8170" max="8182" width="8.28515625" customWidth="1"/>
    <col min="8425" max="8425" width="15.7109375" customWidth="1"/>
    <col min="8426" max="8438" width="8.28515625" customWidth="1"/>
    <col min="8681" max="8681" width="15.7109375" customWidth="1"/>
    <col min="8682" max="8694" width="8.28515625" customWidth="1"/>
    <col min="8937" max="8937" width="15.7109375" customWidth="1"/>
    <col min="8938" max="8950" width="8.28515625" customWidth="1"/>
    <col min="9193" max="9193" width="15.7109375" customWidth="1"/>
    <col min="9194" max="9206" width="8.28515625" customWidth="1"/>
    <col min="9449" max="9449" width="15.7109375" customWidth="1"/>
    <col min="9450" max="9462" width="8.28515625" customWidth="1"/>
    <col min="9705" max="9705" width="15.7109375" customWidth="1"/>
    <col min="9706" max="9718" width="8.28515625" customWidth="1"/>
    <col min="9961" max="9961" width="15.7109375" customWidth="1"/>
    <col min="9962" max="9974" width="8.28515625" customWidth="1"/>
    <col min="10217" max="10217" width="15.7109375" customWidth="1"/>
    <col min="10218" max="10230" width="8.28515625" customWidth="1"/>
    <col min="10473" max="10473" width="15.7109375" customWidth="1"/>
    <col min="10474" max="10486" width="8.28515625" customWidth="1"/>
    <col min="10729" max="10729" width="15.7109375" customWidth="1"/>
    <col min="10730" max="10742" width="8.28515625" customWidth="1"/>
    <col min="10985" max="10985" width="15.7109375" customWidth="1"/>
    <col min="10986" max="10998" width="8.28515625" customWidth="1"/>
    <col min="11241" max="11241" width="15.7109375" customWidth="1"/>
    <col min="11242" max="11254" width="8.28515625" customWidth="1"/>
    <col min="11497" max="11497" width="15.7109375" customWidth="1"/>
    <col min="11498" max="11510" width="8.28515625" customWidth="1"/>
    <col min="11753" max="11753" width="15.7109375" customWidth="1"/>
    <col min="11754" max="11766" width="8.28515625" customWidth="1"/>
    <col min="12009" max="12009" width="15.7109375" customWidth="1"/>
    <col min="12010" max="12022" width="8.28515625" customWidth="1"/>
    <col min="12265" max="12265" width="15.7109375" customWidth="1"/>
    <col min="12266" max="12278" width="8.28515625" customWidth="1"/>
    <col min="12521" max="12521" width="15.7109375" customWidth="1"/>
    <col min="12522" max="12534" width="8.28515625" customWidth="1"/>
    <col min="12777" max="12777" width="15.7109375" customWidth="1"/>
    <col min="12778" max="12790" width="8.28515625" customWidth="1"/>
    <col min="13033" max="13033" width="15.7109375" customWidth="1"/>
    <col min="13034" max="13046" width="8.28515625" customWidth="1"/>
    <col min="13289" max="13289" width="15.7109375" customWidth="1"/>
    <col min="13290" max="13302" width="8.28515625" customWidth="1"/>
    <col min="13545" max="13545" width="15.7109375" customWidth="1"/>
    <col min="13546" max="13558" width="8.28515625" customWidth="1"/>
    <col min="13801" max="13801" width="15.7109375" customWidth="1"/>
    <col min="13802" max="13814" width="8.28515625" customWidth="1"/>
    <col min="14057" max="14057" width="15.7109375" customWidth="1"/>
    <col min="14058" max="14070" width="8.28515625" customWidth="1"/>
    <col min="14313" max="14313" width="15.7109375" customWidth="1"/>
    <col min="14314" max="14326" width="8.28515625" customWidth="1"/>
    <col min="14569" max="14569" width="15.7109375" customWidth="1"/>
    <col min="14570" max="14582" width="8.28515625" customWidth="1"/>
    <col min="14825" max="14825" width="15.7109375" customWidth="1"/>
    <col min="14826" max="14838" width="8.28515625" customWidth="1"/>
    <col min="15081" max="15081" width="15.7109375" customWidth="1"/>
    <col min="15082" max="15094" width="8.28515625" customWidth="1"/>
    <col min="15337" max="15337" width="15.7109375" customWidth="1"/>
    <col min="15338" max="15350" width="8.28515625" customWidth="1"/>
    <col min="15593" max="15593" width="15.7109375" customWidth="1"/>
    <col min="15594" max="15606" width="8.28515625" customWidth="1"/>
    <col min="15849" max="15849" width="15.7109375" customWidth="1"/>
    <col min="15850" max="15862" width="8.28515625" customWidth="1"/>
    <col min="16105" max="16105" width="15.7109375" customWidth="1"/>
    <col min="16106" max="16118" width="8.28515625" customWidth="1"/>
  </cols>
  <sheetData>
    <row r="1" spans="1:11" ht="15" customHeight="1">
      <c r="A1" s="933" t="s">
        <v>347</v>
      </c>
      <c r="B1" s="933"/>
      <c r="C1" s="933"/>
      <c r="D1" s="933"/>
      <c r="E1" s="933"/>
      <c r="F1" s="933"/>
      <c r="G1" s="933"/>
      <c r="H1" s="933"/>
      <c r="I1" s="933"/>
      <c r="J1" s="933"/>
      <c r="K1" s="933"/>
    </row>
    <row r="2" spans="1:11" ht="15.75" thickBot="1">
      <c r="A2" s="25" t="s">
        <v>47</v>
      </c>
    </row>
    <row r="3" spans="1:11" ht="15" customHeight="1">
      <c r="A3" s="131" t="s">
        <v>2</v>
      </c>
      <c r="B3" s="132" t="s">
        <v>569</v>
      </c>
      <c r="C3" s="132">
        <v>2008</v>
      </c>
      <c r="D3" s="132">
        <v>2009</v>
      </c>
      <c r="E3" s="132">
        <v>2010</v>
      </c>
      <c r="F3" s="132">
        <v>2011</v>
      </c>
      <c r="G3" s="132">
        <v>2012</v>
      </c>
      <c r="H3" s="132">
        <v>2013</v>
      </c>
      <c r="I3" s="132">
        <v>2014</v>
      </c>
      <c r="J3" s="132">
        <v>2015</v>
      </c>
      <c r="K3" s="713">
        <v>2016</v>
      </c>
    </row>
    <row r="4" spans="1:11">
      <c r="A4" s="775" t="s">
        <v>3</v>
      </c>
      <c r="B4" s="776">
        <v>184</v>
      </c>
      <c r="C4" s="777">
        <v>581</v>
      </c>
      <c r="D4" s="777">
        <v>0</v>
      </c>
      <c r="E4" s="778">
        <v>0</v>
      </c>
      <c r="F4" s="778">
        <v>700</v>
      </c>
      <c r="G4" s="778">
        <v>0</v>
      </c>
      <c r="H4" s="778">
        <v>960</v>
      </c>
      <c r="I4" s="778">
        <v>0</v>
      </c>
      <c r="J4" s="778">
        <v>1121</v>
      </c>
      <c r="K4" s="779">
        <v>616</v>
      </c>
    </row>
    <row r="5" spans="1:11">
      <c r="A5" s="780" t="s">
        <v>4</v>
      </c>
      <c r="B5" s="781">
        <v>58780</v>
      </c>
      <c r="C5" s="782">
        <v>9084</v>
      </c>
      <c r="D5" s="782">
        <v>43066</v>
      </c>
      <c r="E5" s="783">
        <v>36513</v>
      </c>
      <c r="F5" s="783">
        <v>45087</v>
      </c>
      <c r="G5" s="783">
        <v>17939</v>
      </c>
      <c r="H5" s="783">
        <v>209760</v>
      </c>
      <c r="I5" s="783">
        <v>54132</v>
      </c>
      <c r="J5" s="783">
        <v>0</v>
      </c>
      <c r="K5" s="784">
        <v>94430</v>
      </c>
    </row>
    <row r="6" spans="1:11">
      <c r="A6" s="775" t="s">
        <v>5</v>
      </c>
      <c r="B6" s="776">
        <v>0</v>
      </c>
      <c r="C6" s="777">
        <v>33341</v>
      </c>
      <c r="D6" s="777">
        <v>2489</v>
      </c>
      <c r="E6" s="778">
        <v>10941</v>
      </c>
      <c r="F6" s="778">
        <v>97453</v>
      </c>
      <c r="G6" s="778">
        <v>76738</v>
      </c>
      <c r="H6" s="778">
        <v>12516</v>
      </c>
      <c r="I6" s="778">
        <v>3800</v>
      </c>
      <c r="J6" s="778">
        <v>0</v>
      </c>
      <c r="K6" s="779">
        <v>0</v>
      </c>
    </row>
    <row r="7" spans="1:11">
      <c r="A7" s="780" t="s">
        <v>6</v>
      </c>
      <c r="B7" s="781">
        <v>66564</v>
      </c>
      <c r="C7" s="782">
        <v>34111</v>
      </c>
      <c r="D7" s="782">
        <v>54818</v>
      </c>
      <c r="E7" s="783">
        <v>16550</v>
      </c>
      <c r="F7" s="783">
        <v>11978</v>
      </c>
      <c r="G7" s="783">
        <v>56249</v>
      </c>
      <c r="H7" s="783">
        <v>3202</v>
      </c>
      <c r="I7" s="783">
        <v>9669</v>
      </c>
      <c r="J7" s="783">
        <v>2612</v>
      </c>
      <c r="K7" s="784">
        <v>1232</v>
      </c>
    </row>
    <row r="8" spans="1:11">
      <c r="A8" s="775" t="s">
        <v>7</v>
      </c>
      <c r="B8" s="776">
        <v>289410</v>
      </c>
      <c r="C8" s="777">
        <v>104516</v>
      </c>
      <c r="D8" s="777">
        <v>304752</v>
      </c>
      <c r="E8" s="778">
        <v>195984</v>
      </c>
      <c r="F8" s="778">
        <v>72662</v>
      </c>
      <c r="G8" s="778">
        <v>63355</v>
      </c>
      <c r="H8" s="778">
        <v>33756</v>
      </c>
      <c r="I8" s="778">
        <v>18683</v>
      </c>
      <c r="J8" s="778">
        <v>40754</v>
      </c>
      <c r="K8" s="779">
        <v>19511</v>
      </c>
    </row>
    <row r="9" spans="1:11">
      <c r="A9" s="780" t="s">
        <v>8</v>
      </c>
      <c r="B9" s="781">
        <v>4064</v>
      </c>
      <c r="C9" s="782">
        <v>5437</v>
      </c>
      <c r="D9" s="782">
        <v>21912</v>
      </c>
      <c r="E9" s="783">
        <v>12902</v>
      </c>
      <c r="F9" s="783">
        <v>2246</v>
      </c>
      <c r="G9" s="783">
        <v>211</v>
      </c>
      <c r="H9" s="783">
        <v>0</v>
      </c>
      <c r="I9" s="783">
        <v>0</v>
      </c>
      <c r="J9" s="783">
        <v>0</v>
      </c>
      <c r="K9" s="784">
        <v>0</v>
      </c>
    </row>
    <row r="10" spans="1:11">
      <c r="A10" s="775" t="s">
        <v>9</v>
      </c>
      <c r="B10" s="776">
        <v>1423</v>
      </c>
      <c r="C10" s="777">
        <v>3312</v>
      </c>
      <c r="D10" s="777">
        <v>4540</v>
      </c>
      <c r="E10" s="778">
        <v>4874</v>
      </c>
      <c r="F10" s="778">
        <v>5960</v>
      </c>
      <c r="G10" s="778">
        <v>16704</v>
      </c>
      <c r="H10" s="778">
        <v>5737</v>
      </c>
      <c r="I10" s="778">
        <v>1608</v>
      </c>
      <c r="J10" s="778">
        <v>615</v>
      </c>
      <c r="K10" s="779">
        <v>656</v>
      </c>
    </row>
    <row r="11" spans="1:11">
      <c r="A11" s="780" t="s">
        <v>10</v>
      </c>
      <c r="B11" s="781">
        <v>123337</v>
      </c>
      <c r="C11" s="782">
        <v>201976</v>
      </c>
      <c r="D11" s="782">
        <v>126091</v>
      </c>
      <c r="E11" s="783">
        <v>174216</v>
      </c>
      <c r="F11" s="783">
        <v>188213</v>
      </c>
      <c r="G11" s="783">
        <v>129370</v>
      </c>
      <c r="H11" s="783">
        <v>2891</v>
      </c>
      <c r="I11" s="783">
        <v>0</v>
      </c>
      <c r="J11" s="783">
        <v>145772</v>
      </c>
      <c r="K11" s="784">
        <v>30857</v>
      </c>
    </row>
    <row r="12" spans="1:11">
      <c r="A12" s="785" t="s">
        <v>523</v>
      </c>
      <c r="B12" s="776">
        <v>0</v>
      </c>
      <c r="C12" s="777">
        <v>0</v>
      </c>
      <c r="D12" s="777">
        <v>0</v>
      </c>
      <c r="E12" s="778">
        <v>0</v>
      </c>
      <c r="F12" s="778">
        <v>0</v>
      </c>
      <c r="G12" s="778">
        <v>0.39</v>
      </c>
      <c r="H12" s="778">
        <v>0</v>
      </c>
      <c r="I12" s="778">
        <v>0</v>
      </c>
      <c r="J12" s="778">
        <v>0</v>
      </c>
      <c r="K12" s="779">
        <v>0</v>
      </c>
    </row>
    <row r="13" spans="1:11">
      <c r="A13" s="780" t="s">
        <v>12</v>
      </c>
      <c r="B13" s="781">
        <v>182041</v>
      </c>
      <c r="C13" s="782">
        <v>550361</v>
      </c>
      <c r="D13" s="782">
        <v>258321</v>
      </c>
      <c r="E13" s="783">
        <v>186133</v>
      </c>
      <c r="F13" s="783">
        <v>110064</v>
      </c>
      <c r="G13" s="783">
        <v>34887</v>
      </c>
      <c r="H13" s="783">
        <v>30716</v>
      </c>
      <c r="I13" s="783">
        <v>35655</v>
      </c>
      <c r="J13" s="783">
        <v>6155</v>
      </c>
      <c r="K13" s="784">
        <v>551</v>
      </c>
    </row>
    <row r="14" spans="1:11">
      <c r="A14" s="775" t="s">
        <v>13</v>
      </c>
      <c r="B14" s="776">
        <v>0</v>
      </c>
      <c r="C14" s="777">
        <v>7617</v>
      </c>
      <c r="D14" s="777">
        <v>1942</v>
      </c>
      <c r="E14" s="778">
        <v>3171</v>
      </c>
      <c r="F14" s="778">
        <v>0</v>
      </c>
      <c r="G14" s="778">
        <v>10644</v>
      </c>
      <c r="H14" s="778">
        <v>0</v>
      </c>
      <c r="I14" s="778">
        <v>60</v>
      </c>
      <c r="J14" s="778">
        <v>0</v>
      </c>
      <c r="K14" s="779">
        <v>0</v>
      </c>
    </row>
    <row r="15" spans="1:11">
      <c r="A15" s="780" t="s">
        <v>14</v>
      </c>
      <c r="B15" s="781">
        <v>0</v>
      </c>
      <c r="C15" s="782">
        <v>37052</v>
      </c>
      <c r="D15" s="782">
        <v>3277</v>
      </c>
      <c r="E15" s="783">
        <v>13795</v>
      </c>
      <c r="F15" s="783">
        <v>0</v>
      </c>
      <c r="G15" s="783">
        <v>0</v>
      </c>
      <c r="H15" s="783">
        <v>0</v>
      </c>
      <c r="I15" s="783">
        <v>3000</v>
      </c>
      <c r="J15" s="783">
        <v>441</v>
      </c>
      <c r="K15" s="784">
        <v>0</v>
      </c>
    </row>
    <row r="16" spans="1:11">
      <c r="A16" s="775" t="s">
        <v>15</v>
      </c>
      <c r="B16" s="776">
        <v>5815</v>
      </c>
      <c r="C16" s="777">
        <v>2727</v>
      </c>
      <c r="D16" s="777">
        <v>4</v>
      </c>
      <c r="E16" s="778">
        <v>595</v>
      </c>
      <c r="F16" s="778">
        <v>1665</v>
      </c>
      <c r="G16" s="778">
        <v>382</v>
      </c>
      <c r="H16" s="778">
        <v>2332</v>
      </c>
      <c r="I16" s="778">
        <v>275</v>
      </c>
      <c r="J16" s="778">
        <v>423</v>
      </c>
      <c r="K16" s="779">
        <v>1217</v>
      </c>
    </row>
    <row r="17" spans="1:11">
      <c r="A17" s="780" t="s">
        <v>16</v>
      </c>
      <c r="B17" s="781">
        <v>50469</v>
      </c>
      <c r="C17" s="782">
        <v>42781</v>
      </c>
      <c r="D17" s="782">
        <v>44017</v>
      </c>
      <c r="E17" s="783">
        <v>72687</v>
      </c>
      <c r="F17" s="783">
        <v>23096</v>
      </c>
      <c r="G17" s="783">
        <v>407</v>
      </c>
      <c r="H17" s="783">
        <v>2925</v>
      </c>
      <c r="I17" s="783">
        <v>9148</v>
      </c>
      <c r="J17" s="783">
        <v>910</v>
      </c>
      <c r="K17" s="784">
        <v>690</v>
      </c>
    </row>
    <row r="18" spans="1:11">
      <c r="A18" s="775" t="s">
        <v>17</v>
      </c>
      <c r="B18" s="776">
        <v>45</v>
      </c>
      <c r="C18" s="777">
        <v>0</v>
      </c>
      <c r="D18" s="777">
        <v>255</v>
      </c>
      <c r="E18" s="778">
        <v>349</v>
      </c>
      <c r="F18" s="778">
        <v>1417</v>
      </c>
      <c r="G18" s="778">
        <v>55</v>
      </c>
      <c r="H18" s="778">
        <v>0</v>
      </c>
      <c r="I18" s="778">
        <v>186</v>
      </c>
      <c r="J18" s="778">
        <v>203</v>
      </c>
      <c r="K18" s="779">
        <v>950</v>
      </c>
    </row>
    <row r="19" spans="1:11">
      <c r="A19" s="780" t="s">
        <v>18</v>
      </c>
      <c r="B19" s="781">
        <v>5853</v>
      </c>
      <c r="C19" s="782">
        <v>44281</v>
      </c>
      <c r="D19" s="782">
        <v>57916</v>
      </c>
      <c r="E19" s="783">
        <v>61055</v>
      </c>
      <c r="F19" s="783">
        <v>30336</v>
      </c>
      <c r="G19" s="783">
        <v>5142</v>
      </c>
      <c r="H19" s="783">
        <v>1451</v>
      </c>
      <c r="I19" s="783">
        <v>0</v>
      </c>
      <c r="J19" s="783">
        <v>9755</v>
      </c>
      <c r="K19" s="784">
        <v>285</v>
      </c>
    </row>
    <row r="20" spans="1:11">
      <c r="A20" s="775" t="s">
        <v>19</v>
      </c>
      <c r="B20" s="776">
        <v>9528</v>
      </c>
      <c r="C20" s="777">
        <v>8955</v>
      </c>
      <c r="D20" s="777">
        <v>9127</v>
      </c>
      <c r="E20" s="778">
        <v>13349</v>
      </c>
      <c r="F20" s="778">
        <v>10210</v>
      </c>
      <c r="G20" s="778">
        <v>539</v>
      </c>
      <c r="H20" s="778">
        <v>10197</v>
      </c>
      <c r="I20" s="778">
        <v>0</v>
      </c>
      <c r="J20" s="778">
        <v>3</v>
      </c>
      <c r="K20" s="779">
        <v>3300</v>
      </c>
    </row>
    <row r="21" spans="1:11">
      <c r="A21" s="780" t="s">
        <v>20</v>
      </c>
      <c r="B21" s="781">
        <v>19320</v>
      </c>
      <c r="C21" s="782">
        <v>9651</v>
      </c>
      <c r="D21" s="782">
        <v>55978</v>
      </c>
      <c r="E21" s="783">
        <v>8807</v>
      </c>
      <c r="F21" s="783">
        <v>13438</v>
      </c>
      <c r="G21" s="783">
        <v>5664</v>
      </c>
      <c r="H21" s="783">
        <v>10376</v>
      </c>
      <c r="I21" s="783">
        <v>4156</v>
      </c>
      <c r="J21" s="783">
        <v>35</v>
      </c>
      <c r="K21" s="784">
        <v>0</v>
      </c>
    </row>
    <row r="22" spans="1:11">
      <c r="A22" s="775" t="s">
        <v>21</v>
      </c>
      <c r="B22" s="776">
        <v>93887</v>
      </c>
      <c r="C22" s="777">
        <v>132046</v>
      </c>
      <c r="D22" s="777">
        <v>117059</v>
      </c>
      <c r="E22" s="778">
        <v>52588</v>
      </c>
      <c r="F22" s="778">
        <v>72946</v>
      </c>
      <c r="G22" s="778">
        <v>45415</v>
      </c>
      <c r="H22" s="778">
        <v>32794</v>
      </c>
      <c r="I22" s="778">
        <v>13625</v>
      </c>
      <c r="J22" s="778">
        <v>770</v>
      </c>
      <c r="K22" s="779">
        <v>18664</v>
      </c>
    </row>
    <row r="23" spans="1:11">
      <c r="A23" s="780" t="s">
        <v>22</v>
      </c>
      <c r="B23" s="781">
        <v>3736</v>
      </c>
      <c r="C23" s="782">
        <v>11290</v>
      </c>
      <c r="D23" s="782">
        <v>7558</v>
      </c>
      <c r="E23" s="783">
        <v>28628</v>
      </c>
      <c r="F23" s="783">
        <v>8993</v>
      </c>
      <c r="G23" s="783">
        <v>9782</v>
      </c>
      <c r="H23" s="783">
        <v>1475</v>
      </c>
      <c r="I23" s="783">
        <v>5515</v>
      </c>
      <c r="J23" s="783">
        <v>27</v>
      </c>
      <c r="K23" s="784">
        <v>13</v>
      </c>
    </row>
    <row r="24" spans="1:11">
      <c r="A24" s="775" t="s">
        <v>23</v>
      </c>
      <c r="B24" s="776">
        <v>5768</v>
      </c>
      <c r="C24" s="777">
        <v>11336</v>
      </c>
      <c r="D24" s="777">
        <v>2191</v>
      </c>
      <c r="E24" s="778">
        <v>4332</v>
      </c>
      <c r="F24" s="778">
        <v>7735</v>
      </c>
      <c r="G24" s="778">
        <v>102</v>
      </c>
      <c r="H24" s="778">
        <v>550</v>
      </c>
      <c r="I24" s="778">
        <v>308</v>
      </c>
      <c r="J24" s="778">
        <v>461</v>
      </c>
      <c r="K24" s="779">
        <v>829</v>
      </c>
    </row>
    <row r="25" spans="1:11">
      <c r="A25" s="780" t="s">
        <v>24</v>
      </c>
      <c r="B25" s="781">
        <v>0</v>
      </c>
      <c r="C25" s="782">
        <v>0</v>
      </c>
      <c r="D25" s="782">
        <v>0</v>
      </c>
      <c r="E25" s="783">
        <v>356</v>
      </c>
      <c r="F25" s="783">
        <v>7</v>
      </c>
      <c r="G25" s="783">
        <v>44</v>
      </c>
      <c r="H25" s="783">
        <v>0</v>
      </c>
      <c r="I25" s="783">
        <v>4294</v>
      </c>
      <c r="J25" s="783">
        <v>990</v>
      </c>
      <c r="K25" s="784">
        <v>134</v>
      </c>
    </row>
    <row r="26" spans="1:11">
      <c r="A26" s="775" t="s">
        <v>25</v>
      </c>
      <c r="B26" s="776">
        <v>16248</v>
      </c>
      <c r="C26" s="777">
        <v>0</v>
      </c>
      <c r="D26" s="777">
        <v>0</v>
      </c>
      <c r="E26" s="778">
        <v>2231</v>
      </c>
      <c r="F26" s="778">
        <v>1241</v>
      </c>
      <c r="G26" s="778">
        <v>2915</v>
      </c>
      <c r="H26" s="778">
        <v>0</v>
      </c>
      <c r="I26" s="778">
        <v>9686</v>
      </c>
      <c r="J26" s="778">
        <v>543</v>
      </c>
      <c r="K26" s="779">
        <v>0</v>
      </c>
    </row>
    <row r="27" spans="1:11">
      <c r="A27" s="780" t="s">
        <v>26</v>
      </c>
      <c r="B27" s="781">
        <v>54755</v>
      </c>
      <c r="C27" s="782">
        <v>4468</v>
      </c>
      <c r="D27" s="782">
        <v>269797</v>
      </c>
      <c r="E27" s="783">
        <v>106324</v>
      </c>
      <c r="F27" s="783">
        <v>27316</v>
      </c>
      <c r="G27" s="783">
        <v>34752</v>
      </c>
      <c r="H27" s="783">
        <v>170</v>
      </c>
      <c r="I27" s="783">
        <v>769</v>
      </c>
      <c r="J27" s="783">
        <v>212</v>
      </c>
      <c r="K27" s="784">
        <v>67</v>
      </c>
    </row>
    <row r="28" spans="1:11">
      <c r="A28" s="775" t="s">
        <v>27</v>
      </c>
      <c r="B28" s="776">
        <v>26383</v>
      </c>
      <c r="C28" s="777">
        <v>7112</v>
      </c>
      <c r="D28" s="777">
        <v>127454</v>
      </c>
      <c r="E28" s="778">
        <v>38184</v>
      </c>
      <c r="F28" s="778">
        <v>38033</v>
      </c>
      <c r="G28" s="778">
        <v>34944</v>
      </c>
      <c r="H28" s="778">
        <v>0</v>
      </c>
      <c r="I28" s="778">
        <v>0</v>
      </c>
      <c r="J28" s="778">
        <v>16157</v>
      </c>
      <c r="K28" s="779">
        <v>42131</v>
      </c>
    </row>
    <row r="29" spans="1:11">
      <c r="A29" s="780" t="s">
        <v>28</v>
      </c>
      <c r="B29" s="781">
        <v>514355</v>
      </c>
      <c r="C29" s="782">
        <v>71832</v>
      </c>
      <c r="D29" s="782">
        <v>80085</v>
      </c>
      <c r="E29" s="783">
        <v>339879</v>
      </c>
      <c r="F29" s="783">
        <v>261073</v>
      </c>
      <c r="G29" s="783">
        <v>26539</v>
      </c>
      <c r="H29" s="783">
        <v>39644</v>
      </c>
      <c r="I29" s="783">
        <v>0</v>
      </c>
      <c r="J29" s="783">
        <v>127855</v>
      </c>
      <c r="K29" s="784">
        <v>0</v>
      </c>
    </row>
    <row r="30" spans="1:11">
      <c r="A30" s="775" t="s">
        <v>29</v>
      </c>
      <c r="B30" s="776">
        <v>0</v>
      </c>
      <c r="C30" s="777">
        <v>0</v>
      </c>
      <c r="D30" s="777">
        <v>0</v>
      </c>
      <c r="E30" s="778">
        <v>3788</v>
      </c>
      <c r="F30" s="778">
        <v>106</v>
      </c>
      <c r="G30" s="778">
        <v>2766</v>
      </c>
      <c r="H30" s="778">
        <v>8221</v>
      </c>
      <c r="I30" s="778">
        <v>542</v>
      </c>
      <c r="J30" s="778">
        <v>245</v>
      </c>
      <c r="K30" s="779">
        <v>228</v>
      </c>
    </row>
    <row r="31" spans="1:11">
      <c r="A31" s="780" t="s">
        <v>30</v>
      </c>
      <c r="B31" s="781">
        <v>183</v>
      </c>
      <c r="C31" s="782">
        <v>50214</v>
      </c>
      <c r="D31" s="782">
        <v>74111</v>
      </c>
      <c r="E31" s="783">
        <v>55891</v>
      </c>
      <c r="F31" s="783">
        <v>33792</v>
      </c>
      <c r="G31" s="783">
        <v>15283</v>
      </c>
      <c r="H31" s="783">
        <v>14697</v>
      </c>
      <c r="I31" s="783">
        <v>27167</v>
      </c>
      <c r="J31" s="783">
        <v>8127</v>
      </c>
      <c r="K31" s="784">
        <v>714</v>
      </c>
    </row>
    <row r="32" spans="1:11">
      <c r="A32" s="775" t="s">
        <v>31</v>
      </c>
      <c r="B32" s="776">
        <v>2509</v>
      </c>
      <c r="C32" s="777">
        <v>5611</v>
      </c>
      <c r="D32" s="777">
        <v>5868</v>
      </c>
      <c r="E32" s="778">
        <v>2089</v>
      </c>
      <c r="F32" s="778">
        <v>1872</v>
      </c>
      <c r="G32" s="778">
        <v>5256</v>
      </c>
      <c r="H32" s="778">
        <v>38488</v>
      </c>
      <c r="I32" s="778">
        <v>137</v>
      </c>
      <c r="J32" s="778">
        <v>0</v>
      </c>
      <c r="K32" s="779">
        <v>522</v>
      </c>
    </row>
    <row r="33" spans="1:11">
      <c r="A33" s="780" t="s">
        <v>32</v>
      </c>
      <c r="B33" s="781">
        <v>3083</v>
      </c>
      <c r="C33" s="782">
        <v>2781</v>
      </c>
      <c r="D33" s="782">
        <v>5541</v>
      </c>
      <c r="E33" s="783">
        <v>1688</v>
      </c>
      <c r="F33" s="783">
        <v>1067</v>
      </c>
      <c r="G33" s="783">
        <v>493</v>
      </c>
      <c r="H33" s="783">
        <v>873</v>
      </c>
      <c r="I33" s="783">
        <v>1835</v>
      </c>
      <c r="J33" s="783">
        <v>696</v>
      </c>
      <c r="K33" s="784">
        <v>1358</v>
      </c>
    </row>
    <row r="34" spans="1:11">
      <c r="A34" s="775" t="s">
        <v>33</v>
      </c>
      <c r="B34" s="776">
        <v>24810</v>
      </c>
      <c r="C34" s="777">
        <v>3979</v>
      </c>
      <c r="D34" s="777">
        <v>12889</v>
      </c>
      <c r="E34" s="778">
        <v>4389</v>
      </c>
      <c r="F34" s="778">
        <v>10382</v>
      </c>
      <c r="G34" s="778">
        <v>944</v>
      </c>
      <c r="H34" s="778">
        <v>4813</v>
      </c>
      <c r="I34" s="778">
        <v>1325</v>
      </c>
      <c r="J34" s="778">
        <v>725</v>
      </c>
      <c r="K34" s="779">
        <v>3874</v>
      </c>
    </row>
    <row r="35" spans="1:11">
      <c r="A35" s="780" t="s">
        <v>34</v>
      </c>
      <c r="B35" s="781">
        <v>25439</v>
      </c>
      <c r="C35" s="782">
        <v>238834</v>
      </c>
      <c r="D35" s="782">
        <v>278500</v>
      </c>
      <c r="E35" s="783">
        <v>110810</v>
      </c>
      <c r="F35" s="783">
        <v>21464</v>
      </c>
      <c r="G35" s="783">
        <v>14630</v>
      </c>
      <c r="H35" s="783">
        <v>10600</v>
      </c>
      <c r="I35" s="783">
        <v>3684</v>
      </c>
      <c r="J35" s="783">
        <v>11723</v>
      </c>
      <c r="K35" s="784">
        <v>10146</v>
      </c>
    </row>
    <row r="36" spans="1:11" ht="15.75" thickBot="1">
      <c r="A36" s="786" t="s">
        <v>35</v>
      </c>
      <c r="B36" s="787">
        <v>1587989</v>
      </c>
      <c r="C36" s="481">
        <v>1635286</v>
      </c>
      <c r="D36" s="481">
        <v>1969558</v>
      </c>
      <c r="E36" s="482">
        <v>1563098</v>
      </c>
      <c r="F36" s="482">
        <v>1100552</v>
      </c>
      <c r="G36" s="482">
        <v>612151</v>
      </c>
      <c r="H36" s="482">
        <v>479144</v>
      </c>
      <c r="I36" s="482">
        <v>209259</v>
      </c>
      <c r="J36" s="482">
        <v>377330</v>
      </c>
      <c r="K36" s="731">
        <v>232975</v>
      </c>
    </row>
    <row r="37" spans="1:11" ht="64.5" customHeight="1">
      <c r="A37" s="905" t="s">
        <v>782</v>
      </c>
      <c r="B37" s="905"/>
      <c r="C37" s="905"/>
      <c r="D37" s="905"/>
      <c r="E37" s="905"/>
      <c r="F37" s="905"/>
      <c r="G37" s="905"/>
      <c r="H37" s="905"/>
      <c r="I37" s="905"/>
      <c r="J37" s="905"/>
      <c r="K37" s="905"/>
    </row>
    <row r="38" spans="1:11" ht="11.1" customHeight="1">
      <c r="A38" s="144" t="s">
        <v>36</v>
      </c>
    </row>
    <row r="39" spans="1:11" ht="18" customHeight="1">
      <c r="A39" s="905" t="s">
        <v>686</v>
      </c>
      <c r="B39" s="905"/>
      <c r="C39" s="905"/>
      <c r="D39" s="905"/>
      <c r="E39" s="905"/>
      <c r="F39" s="905"/>
      <c r="G39" s="905"/>
      <c r="H39" s="905"/>
      <c r="I39" s="905"/>
      <c r="J39" s="905"/>
      <c r="K39" s="905"/>
    </row>
    <row r="40" spans="1:11" ht="11.1" customHeight="1">
      <c r="A40" s="192" t="s">
        <v>66</v>
      </c>
    </row>
    <row r="41" spans="1:11" ht="35.1" customHeight="1">
      <c r="A41" s="905" t="s">
        <v>712</v>
      </c>
      <c r="B41" s="905"/>
      <c r="C41" s="905"/>
      <c r="D41" s="905"/>
      <c r="E41" s="905"/>
      <c r="F41" s="905"/>
      <c r="G41" s="905"/>
      <c r="H41" s="905"/>
      <c r="I41" s="905"/>
      <c r="J41" s="905"/>
      <c r="K41" s="905"/>
    </row>
  </sheetData>
  <mergeCells count="4">
    <mergeCell ref="A1:K1"/>
    <mergeCell ref="A37:K37"/>
    <mergeCell ref="A39:K39"/>
    <mergeCell ref="A41:K41"/>
  </mergeCells>
  <pageMargins left="0.7" right="0.7" top="0.75" bottom="0.75" header="0.3" footer="0.3"/>
  <pageSetup orientation="portrait" r:id="rId1"/>
  <webPublishItems count="1">
    <webPublishItem id="8180" divId="C_8180" sourceType="range" sourceRef="A1:K41" destinationFile="C:\Users\lizzeth.romero\Documents\Numeralia_2017\C27.htm"/>
  </webPublishItem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K40"/>
  <sheetViews>
    <sheetView zoomScaleNormal="100" workbookViewId="0">
      <pane ySplit="2" topLeftCell="A3" activePane="bottomLeft" state="frozen"/>
      <selection pane="bottomLeft" sqref="A1:K1"/>
    </sheetView>
  </sheetViews>
  <sheetFormatPr baseColWidth="10" defaultRowHeight="15"/>
  <cols>
    <col min="1" max="1" width="15.7109375" customWidth="1"/>
    <col min="2" max="6" width="7.28515625" customWidth="1"/>
    <col min="7" max="7" width="7.28515625" style="286" customWidth="1"/>
    <col min="8" max="8" width="7.28515625" style="317" customWidth="1"/>
    <col min="9" max="10" width="7.28515625" style="614" customWidth="1"/>
    <col min="11" max="11" width="7.28515625" customWidth="1"/>
    <col min="213" max="213" width="15.7109375" customWidth="1"/>
    <col min="214" max="230" width="7.28515625" customWidth="1"/>
    <col min="469" max="469" width="15.7109375" customWidth="1"/>
    <col min="470" max="486" width="7.28515625" customWidth="1"/>
    <col min="725" max="725" width="15.7109375" customWidth="1"/>
    <col min="726" max="742" width="7.28515625" customWidth="1"/>
    <col min="981" max="981" width="15.7109375" customWidth="1"/>
    <col min="982" max="998" width="7.28515625" customWidth="1"/>
    <col min="1237" max="1237" width="15.7109375" customWidth="1"/>
    <col min="1238" max="1254" width="7.28515625" customWidth="1"/>
    <col min="1493" max="1493" width="15.7109375" customWidth="1"/>
    <col min="1494" max="1510" width="7.28515625" customWidth="1"/>
    <col min="1749" max="1749" width="15.7109375" customWidth="1"/>
    <col min="1750" max="1766" width="7.28515625" customWidth="1"/>
    <col min="2005" max="2005" width="15.7109375" customWidth="1"/>
    <col min="2006" max="2022" width="7.28515625" customWidth="1"/>
    <col min="2261" max="2261" width="15.7109375" customWidth="1"/>
    <col min="2262" max="2278" width="7.28515625" customWidth="1"/>
    <col min="2517" max="2517" width="15.7109375" customWidth="1"/>
    <col min="2518" max="2534" width="7.28515625" customWidth="1"/>
    <col min="2773" max="2773" width="15.7109375" customWidth="1"/>
    <col min="2774" max="2790" width="7.28515625" customWidth="1"/>
    <col min="3029" max="3029" width="15.7109375" customWidth="1"/>
    <col min="3030" max="3046" width="7.28515625" customWidth="1"/>
    <col min="3285" max="3285" width="15.7109375" customWidth="1"/>
    <col min="3286" max="3302" width="7.28515625" customWidth="1"/>
    <col min="3541" max="3541" width="15.7109375" customWidth="1"/>
    <col min="3542" max="3558" width="7.28515625" customWidth="1"/>
    <col min="3797" max="3797" width="15.7109375" customWidth="1"/>
    <col min="3798" max="3814" width="7.28515625" customWidth="1"/>
    <col min="4053" max="4053" width="15.7109375" customWidth="1"/>
    <col min="4054" max="4070" width="7.28515625" customWidth="1"/>
    <col min="4309" max="4309" width="15.7109375" customWidth="1"/>
    <col min="4310" max="4326" width="7.28515625" customWidth="1"/>
    <col min="4565" max="4565" width="15.7109375" customWidth="1"/>
    <col min="4566" max="4582" width="7.28515625" customWidth="1"/>
    <col min="4821" max="4821" width="15.7109375" customWidth="1"/>
    <col min="4822" max="4838" width="7.28515625" customWidth="1"/>
    <col min="5077" max="5077" width="15.7109375" customWidth="1"/>
    <col min="5078" max="5094" width="7.28515625" customWidth="1"/>
    <col min="5333" max="5333" width="15.7109375" customWidth="1"/>
    <col min="5334" max="5350" width="7.28515625" customWidth="1"/>
    <col min="5589" max="5589" width="15.7109375" customWidth="1"/>
    <col min="5590" max="5606" width="7.28515625" customWidth="1"/>
    <col min="5845" max="5845" width="15.7109375" customWidth="1"/>
    <col min="5846" max="5862" width="7.28515625" customWidth="1"/>
    <col min="6101" max="6101" width="15.7109375" customWidth="1"/>
    <col min="6102" max="6118" width="7.28515625" customWidth="1"/>
    <col min="6357" max="6357" width="15.7109375" customWidth="1"/>
    <col min="6358" max="6374" width="7.28515625" customWidth="1"/>
    <col min="6613" max="6613" width="15.7109375" customWidth="1"/>
    <col min="6614" max="6630" width="7.28515625" customWidth="1"/>
    <col min="6869" max="6869" width="15.7109375" customWidth="1"/>
    <col min="6870" max="6886" width="7.28515625" customWidth="1"/>
    <col min="7125" max="7125" width="15.7109375" customWidth="1"/>
    <col min="7126" max="7142" width="7.28515625" customWidth="1"/>
    <col min="7381" max="7381" width="15.7109375" customWidth="1"/>
    <col min="7382" max="7398" width="7.28515625" customWidth="1"/>
    <col min="7637" max="7637" width="15.7109375" customWidth="1"/>
    <col min="7638" max="7654" width="7.28515625" customWidth="1"/>
    <col min="7893" max="7893" width="15.7109375" customWidth="1"/>
    <col min="7894" max="7910" width="7.28515625" customWidth="1"/>
    <col min="8149" max="8149" width="15.7109375" customWidth="1"/>
    <col min="8150" max="8166" width="7.28515625" customWidth="1"/>
    <col min="8405" max="8405" width="15.7109375" customWidth="1"/>
    <col min="8406" max="8422" width="7.28515625" customWidth="1"/>
    <col min="8661" max="8661" width="15.7109375" customWidth="1"/>
    <col min="8662" max="8678" width="7.28515625" customWidth="1"/>
    <col min="8917" max="8917" width="15.7109375" customWidth="1"/>
    <col min="8918" max="8934" width="7.28515625" customWidth="1"/>
    <col min="9173" max="9173" width="15.7109375" customWidth="1"/>
    <col min="9174" max="9190" width="7.28515625" customWidth="1"/>
    <col min="9429" max="9429" width="15.7109375" customWidth="1"/>
    <col min="9430" max="9446" width="7.28515625" customWidth="1"/>
    <col min="9685" max="9685" width="15.7109375" customWidth="1"/>
    <col min="9686" max="9702" width="7.28515625" customWidth="1"/>
    <col min="9941" max="9941" width="15.7109375" customWidth="1"/>
    <col min="9942" max="9958" width="7.28515625" customWidth="1"/>
    <col min="10197" max="10197" width="15.7109375" customWidth="1"/>
    <col min="10198" max="10214" width="7.28515625" customWidth="1"/>
    <col min="10453" max="10453" width="15.7109375" customWidth="1"/>
    <col min="10454" max="10470" width="7.28515625" customWidth="1"/>
    <col min="10709" max="10709" width="15.7109375" customWidth="1"/>
    <col min="10710" max="10726" width="7.28515625" customWidth="1"/>
    <col min="10965" max="10965" width="15.7109375" customWidth="1"/>
    <col min="10966" max="10982" width="7.28515625" customWidth="1"/>
    <col min="11221" max="11221" width="15.7109375" customWidth="1"/>
    <col min="11222" max="11238" width="7.28515625" customWidth="1"/>
    <col min="11477" max="11477" width="15.7109375" customWidth="1"/>
    <col min="11478" max="11494" width="7.28515625" customWidth="1"/>
    <col min="11733" max="11733" width="15.7109375" customWidth="1"/>
    <col min="11734" max="11750" width="7.28515625" customWidth="1"/>
    <col min="11989" max="11989" width="15.7109375" customWidth="1"/>
    <col min="11990" max="12006" width="7.28515625" customWidth="1"/>
    <col min="12245" max="12245" width="15.7109375" customWidth="1"/>
    <col min="12246" max="12262" width="7.28515625" customWidth="1"/>
    <col min="12501" max="12501" width="15.7109375" customWidth="1"/>
    <col min="12502" max="12518" width="7.28515625" customWidth="1"/>
    <col min="12757" max="12757" width="15.7109375" customWidth="1"/>
    <col min="12758" max="12774" width="7.28515625" customWidth="1"/>
    <col min="13013" max="13013" width="15.7109375" customWidth="1"/>
    <col min="13014" max="13030" width="7.28515625" customWidth="1"/>
    <col min="13269" max="13269" width="15.7109375" customWidth="1"/>
    <col min="13270" max="13286" width="7.28515625" customWidth="1"/>
    <col min="13525" max="13525" width="15.7109375" customWidth="1"/>
    <col min="13526" max="13542" width="7.28515625" customWidth="1"/>
    <col min="13781" max="13781" width="15.7109375" customWidth="1"/>
    <col min="13782" max="13798" width="7.28515625" customWidth="1"/>
    <col min="14037" max="14037" width="15.7109375" customWidth="1"/>
    <col min="14038" max="14054" width="7.28515625" customWidth="1"/>
    <col min="14293" max="14293" width="15.7109375" customWidth="1"/>
    <col min="14294" max="14310" width="7.28515625" customWidth="1"/>
    <col min="14549" max="14549" width="15.7109375" customWidth="1"/>
    <col min="14550" max="14566" width="7.28515625" customWidth="1"/>
    <col min="14805" max="14805" width="15.7109375" customWidth="1"/>
    <col min="14806" max="14822" width="7.28515625" customWidth="1"/>
    <col min="15061" max="15061" width="15.7109375" customWidth="1"/>
    <col min="15062" max="15078" width="7.28515625" customWidth="1"/>
    <col min="15317" max="15317" width="15.7109375" customWidth="1"/>
    <col min="15318" max="15334" width="7.28515625" customWidth="1"/>
    <col min="15573" max="15573" width="15.7109375" customWidth="1"/>
    <col min="15574" max="15590" width="7.28515625" customWidth="1"/>
    <col min="15829" max="15829" width="15.7109375" customWidth="1"/>
    <col min="15830" max="15846" width="7.28515625" customWidth="1"/>
    <col min="16085" max="16085" width="15.7109375" customWidth="1"/>
    <col min="16086" max="16102" width="7.28515625" customWidth="1"/>
  </cols>
  <sheetData>
    <row r="1" spans="1:11" ht="18" thickBot="1">
      <c r="A1" s="874" t="s">
        <v>142</v>
      </c>
      <c r="B1" s="874"/>
      <c r="C1" s="874"/>
      <c r="D1" s="874"/>
      <c r="E1" s="874"/>
      <c r="F1" s="874"/>
      <c r="G1" s="874"/>
      <c r="H1" s="874"/>
      <c r="I1" s="874"/>
      <c r="J1" s="874"/>
      <c r="K1" s="874"/>
    </row>
    <row r="2" spans="1:11">
      <c r="A2" s="199" t="s">
        <v>2</v>
      </c>
      <c r="B2" s="200" t="s">
        <v>569</v>
      </c>
      <c r="C2" s="200">
        <v>2008</v>
      </c>
      <c r="D2" s="200">
        <v>2009</v>
      </c>
      <c r="E2" s="201">
        <v>2010</v>
      </c>
      <c r="F2" s="201">
        <v>2011</v>
      </c>
      <c r="G2" s="201">
        <v>2012</v>
      </c>
      <c r="H2" s="201">
        <v>2013</v>
      </c>
      <c r="I2" s="201">
        <v>2014</v>
      </c>
      <c r="J2" s="201">
        <v>2015</v>
      </c>
      <c r="K2" s="728">
        <v>2016</v>
      </c>
    </row>
    <row r="3" spans="1:11">
      <c r="A3" s="62" t="s">
        <v>3</v>
      </c>
      <c r="B3" s="202">
        <v>7</v>
      </c>
      <c r="C3" s="203">
        <v>8</v>
      </c>
      <c r="D3" s="203">
        <v>42</v>
      </c>
      <c r="E3" s="204">
        <v>8</v>
      </c>
      <c r="F3" s="204">
        <v>16</v>
      </c>
      <c r="G3" s="204">
        <v>20</v>
      </c>
      <c r="H3" s="204">
        <v>25</v>
      </c>
      <c r="I3" s="204">
        <v>53</v>
      </c>
      <c r="J3" s="204">
        <v>39</v>
      </c>
      <c r="K3" s="729">
        <v>17</v>
      </c>
    </row>
    <row r="4" spans="1:11">
      <c r="A4" s="65" t="s">
        <v>4</v>
      </c>
      <c r="B4" s="205">
        <v>27</v>
      </c>
      <c r="C4" s="206">
        <v>23</v>
      </c>
      <c r="D4" s="206">
        <v>70</v>
      </c>
      <c r="E4" s="207">
        <v>41</v>
      </c>
      <c r="F4" s="207">
        <v>49</v>
      </c>
      <c r="G4" s="207">
        <v>53</v>
      </c>
      <c r="H4" s="207">
        <v>53</v>
      </c>
      <c r="I4" s="207">
        <v>49</v>
      </c>
      <c r="J4" s="207">
        <v>69</v>
      </c>
      <c r="K4" s="730">
        <v>56</v>
      </c>
    </row>
    <row r="5" spans="1:11">
      <c r="A5" s="62" t="s">
        <v>5</v>
      </c>
      <c r="B5" s="202">
        <v>45</v>
      </c>
      <c r="C5" s="203">
        <v>39</v>
      </c>
      <c r="D5" s="203">
        <v>66</v>
      </c>
      <c r="E5" s="204">
        <v>48</v>
      </c>
      <c r="F5" s="204">
        <v>37</v>
      </c>
      <c r="G5" s="204">
        <v>44</v>
      </c>
      <c r="H5" s="204">
        <v>50</v>
      </c>
      <c r="I5" s="204">
        <v>46</v>
      </c>
      <c r="J5" s="204">
        <v>65</v>
      </c>
      <c r="K5" s="729">
        <v>47</v>
      </c>
    </row>
    <row r="6" spans="1:11">
      <c r="A6" s="65" t="s">
        <v>6</v>
      </c>
      <c r="B6" s="205">
        <v>19</v>
      </c>
      <c r="C6" s="206">
        <v>17</v>
      </c>
      <c r="D6" s="206">
        <v>56</v>
      </c>
      <c r="E6" s="207">
        <v>26</v>
      </c>
      <c r="F6" s="207">
        <v>34</v>
      </c>
      <c r="G6" s="207">
        <v>34</v>
      </c>
      <c r="H6" s="207">
        <v>22</v>
      </c>
      <c r="I6" s="207">
        <v>32</v>
      </c>
      <c r="J6" s="207">
        <v>51</v>
      </c>
      <c r="K6" s="730">
        <v>32</v>
      </c>
    </row>
    <row r="7" spans="1:11">
      <c r="A7" s="62" t="s">
        <v>7</v>
      </c>
      <c r="B7" s="202">
        <v>13</v>
      </c>
      <c r="C7" s="203">
        <v>20</v>
      </c>
      <c r="D7" s="203">
        <v>64</v>
      </c>
      <c r="E7" s="204">
        <v>29</v>
      </c>
      <c r="F7" s="204">
        <v>28</v>
      </c>
      <c r="G7" s="204">
        <v>43</v>
      </c>
      <c r="H7" s="204">
        <v>37</v>
      </c>
      <c r="I7" s="204">
        <v>24</v>
      </c>
      <c r="J7" s="204">
        <v>59</v>
      </c>
      <c r="K7" s="729">
        <v>30</v>
      </c>
    </row>
    <row r="8" spans="1:11">
      <c r="A8" s="65" t="s">
        <v>8</v>
      </c>
      <c r="B8" s="205">
        <v>16</v>
      </c>
      <c r="C8" s="206">
        <v>13</v>
      </c>
      <c r="D8" s="206">
        <v>46</v>
      </c>
      <c r="E8" s="207">
        <v>24</v>
      </c>
      <c r="F8" s="207">
        <v>26</v>
      </c>
      <c r="G8" s="207">
        <v>27</v>
      </c>
      <c r="H8" s="207">
        <v>20</v>
      </c>
      <c r="I8" s="207">
        <v>55</v>
      </c>
      <c r="J8" s="207">
        <v>40</v>
      </c>
      <c r="K8" s="730">
        <v>20</v>
      </c>
    </row>
    <row r="9" spans="1:11">
      <c r="A9" s="62" t="s">
        <v>9</v>
      </c>
      <c r="B9" s="202">
        <v>28</v>
      </c>
      <c r="C9" s="203">
        <v>23</v>
      </c>
      <c r="D9" s="203">
        <v>73</v>
      </c>
      <c r="E9" s="204">
        <v>43</v>
      </c>
      <c r="F9" s="204">
        <v>49</v>
      </c>
      <c r="G9" s="204">
        <v>47</v>
      </c>
      <c r="H9" s="204">
        <v>51</v>
      </c>
      <c r="I9" s="204">
        <v>33</v>
      </c>
      <c r="J9" s="204">
        <v>59</v>
      </c>
      <c r="K9" s="729">
        <v>47</v>
      </c>
    </row>
    <row r="10" spans="1:11">
      <c r="A10" s="65" t="s">
        <v>10</v>
      </c>
      <c r="B10" s="205">
        <v>17</v>
      </c>
      <c r="C10" s="206">
        <v>17</v>
      </c>
      <c r="D10" s="206">
        <v>59</v>
      </c>
      <c r="E10" s="207">
        <v>26</v>
      </c>
      <c r="F10" s="207">
        <v>26</v>
      </c>
      <c r="G10" s="207">
        <v>44</v>
      </c>
      <c r="H10" s="207">
        <v>45</v>
      </c>
      <c r="I10" s="207">
        <v>19</v>
      </c>
      <c r="J10" s="207">
        <v>60</v>
      </c>
      <c r="K10" s="730">
        <v>34</v>
      </c>
    </row>
    <row r="11" spans="1:11">
      <c r="A11" s="699" t="s">
        <v>523</v>
      </c>
      <c r="B11" s="202">
        <v>2</v>
      </c>
      <c r="C11" s="203">
        <v>5</v>
      </c>
      <c r="D11" s="203">
        <v>39</v>
      </c>
      <c r="E11" s="204">
        <v>9</v>
      </c>
      <c r="F11" s="204">
        <v>15</v>
      </c>
      <c r="G11" s="204">
        <v>14</v>
      </c>
      <c r="H11" s="204">
        <v>15</v>
      </c>
      <c r="I11" s="204">
        <v>33</v>
      </c>
      <c r="J11" s="204">
        <v>31</v>
      </c>
      <c r="K11" s="729">
        <v>11</v>
      </c>
    </row>
    <row r="12" spans="1:11">
      <c r="A12" s="65" t="s">
        <v>12</v>
      </c>
      <c r="B12" s="205">
        <v>15</v>
      </c>
      <c r="C12" s="206">
        <v>12</v>
      </c>
      <c r="D12" s="206">
        <v>61</v>
      </c>
      <c r="E12" s="207">
        <v>23</v>
      </c>
      <c r="F12" s="207">
        <v>24</v>
      </c>
      <c r="G12" s="207">
        <v>41</v>
      </c>
      <c r="H12" s="207">
        <v>42</v>
      </c>
      <c r="I12" s="207">
        <v>29</v>
      </c>
      <c r="J12" s="207">
        <v>57</v>
      </c>
      <c r="K12" s="730">
        <v>34</v>
      </c>
    </row>
    <row r="13" spans="1:11">
      <c r="A13" s="62" t="s">
        <v>13</v>
      </c>
      <c r="B13" s="202">
        <v>13</v>
      </c>
      <c r="C13" s="203">
        <v>12</v>
      </c>
      <c r="D13" s="203">
        <v>45</v>
      </c>
      <c r="E13" s="204">
        <v>15</v>
      </c>
      <c r="F13" s="204">
        <v>17</v>
      </c>
      <c r="G13" s="204">
        <v>31</v>
      </c>
      <c r="H13" s="204">
        <v>27</v>
      </c>
      <c r="I13" s="204">
        <v>27</v>
      </c>
      <c r="J13" s="204">
        <v>51</v>
      </c>
      <c r="K13" s="729">
        <v>20</v>
      </c>
    </row>
    <row r="14" spans="1:11">
      <c r="A14" s="65" t="s">
        <v>14</v>
      </c>
      <c r="B14" s="205">
        <v>13</v>
      </c>
      <c r="C14" s="206">
        <v>16</v>
      </c>
      <c r="D14" s="206">
        <v>46</v>
      </c>
      <c r="E14" s="207">
        <v>17</v>
      </c>
      <c r="F14" s="207">
        <v>21</v>
      </c>
      <c r="G14" s="207">
        <v>34</v>
      </c>
      <c r="H14" s="207">
        <v>30</v>
      </c>
      <c r="I14" s="207">
        <v>44</v>
      </c>
      <c r="J14" s="207">
        <v>45</v>
      </c>
      <c r="K14" s="730">
        <v>31</v>
      </c>
    </row>
    <row r="15" spans="1:11">
      <c r="A15" s="62" t="s">
        <v>15</v>
      </c>
      <c r="B15" s="202">
        <v>16</v>
      </c>
      <c r="C15" s="203">
        <v>17</v>
      </c>
      <c r="D15" s="203">
        <v>54</v>
      </c>
      <c r="E15" s="204">
        <v>20</v>
      </c>
      <c r="F15" s="204">
        <v>29</v>
      </c>
      <c r="G15" s="204">
        <v>35</v>
      </c>
      <c r="H15" s="204">
        <v>36</v>
      </c>
      <c r="I15" s="204">
        <v>46</v>
      </c>
      <c r="J15" s="204">
        <v>53</v>
      </c>
      <c r="K15" s="729">
        <v>31</v>
      </c>
    </row>
    <row r="16" spans="1:11">
      <c r="A16" s="65" t="s">
        <v>16</v>
      </c>
      <c r="B16" s="205">
        <v>27</v>
      </c>
      <c r="C16" s="206">
        <v>27</v>
      </c>
      <c r="D16" s="206">
        <v>58</v>
      </c>
      <c r="E16" s="207">
        <v>42</v>
      </c>
      <c r="F16" s="207">
        <v>48</v>
      </c>
      <c r="G16" s="207">
        <v>53</v>
      </c>
      <c r="H16" s="207">
        <v>44</v>
      </c>
      <c r="I16" s="207">
        <v>44</v>
      </c>
      <c r="J16" s="207">
        <v>62</v>
      </c>
      <c r="K16" s="730">
        <v>49</v>
      </c>
    </row>
    <row r="17" spans="1:11">
      <c r="A17" s="62" t="s">
        <v>17</v>
      </c>
      <c r="B17" s="202">
        <v>19</v>
      </c>
      <c r="C17" s="203">
        <v>36</v>
      </c>
      <c r="D17" s="203">
        <v>62</v>
      </c>
      <c r="E17" s="204">
        <v>30</v>
      </c>
      <c r="F17" s="204">
        <v>36</v>
      </c>
      <c r="G17" s="204">
        <v>44</v>
      </c>
      <c r="H17" s="204">
        <v>31</v>
      </c>
      <c r="I17" s="204">
        <v>36</v>
      </c>
      <c r="J17" s="204">
        <v>62</v>
      </c>
      <c r="K17" s="729">
        <v>38</v>
      </c>
    </row>
    <row r="18" spans="1:11">
      <c r="A18" s="65" t="s">
        <v>18</v>
      </c>
      <c r="B18" s="205">
        <v>17</v>
      </c>
      <c r="C18" s="206">
        <v>24</v>
      </c>
      <c r="D18" s="206">
        <v>61</v>
      </c>
      <c r="E18" s="207">
        <v>19</v>
      </c>
      <c r="F18" s="207">
        <v>30</v>
      </c>
      <c r="G18" s="207">
        <v>44</v>
      </c>
      <c r="H18" s="207">
        <v>31</v>
      </c>
      <c r="I18" s="207">
        <v>28</v>
      </c>
      <c r="J18" s="207">
        <v>52</v>
      </c>
      <c r="K18" s="730">
        <v>31</v>
      </c>
    </row>
    <row r="19" spans="1:11">
      <c r="A19" s="62" t="s">
        <v>19</v>
      </c>
      <c r="B19" s="202">
        <v>15</v>
      </c>
      <c r="C19" s="203">
        <v>13</v>
      </c>
      <c r="D19" s="203">
        <v>41</v>
      </c>
      <c r="E19" s="204">
        <v>16</v>
      </c>
      <c r="F19" s="204">
        <v>23</v>
      </c>
      <c r="G19" s="204">
        <v>32</v>
      </c>
      <c r="H19" s="204">
        <v>24</v>
      </c>
      <c r="I19" s="204">
        <v>33</v>
      </c>
      <c r="J19" s="204">
        <v>48</v>
      </c>
      <c r="K19" s="729">
        <v>22</v>
      </c>
    </row>
    <row r="20" spans="1:11">
      <c r="A20" s="65" t="s">
        <v>20</v>
      </c>
      <c r="B20" s="205">
        <v>24</v>
      </c>
      <c r="C20" s="206">
        <v>19</v>
      </c>
      <c r="D20" s="206">
        <v>57</v>
      </c>
      <c r="E20" s="207">
        <v>34</v>
      </c>
      <c r="F20" s="207">
        <v>32</v>
      </c>
      <c r="G20" s="207">
        <v>40</v>
      </c>
      <c r="H20" s="207">
        <v>31</v>
      </c>
      <c r="I20" s="207">
        <v>29</v>
      </c>
      <c r="J20" s="207">
        <v>48</v>
      </c>
      <c r="K20" s="730">
        <v>36</v>
      </c>
    </row>
    <row r="21" spans="1:11">
      <c r="A21" s="62" t="s">
        <v>21</v>
      </c>
      <c r="B21" s="202">
        <v>13</v>
      </c>
      <c r="C21" s="203">
        <v>16</v>
      </c>
      <c r="D21" s="203">
        <v>59</v>
      </c>
      <c r="E21" s="204">
        <v>27</v>
      </c>
      <c r="F21" s="204">
        <v>26</v>
      </c>
      <c r="G21" s="204">
        <v>33</v>
      </c>
      <c r="H21" s="204">
        <v>33</v>
      </c>
      <c r="I21" s="204">
        <v>86</v>
      </c>
      <c r="J21" s="204">
        <v>50</v>
      </c>
      <c r="K21" s="729">
        <v>27</v>
      </c>
    </row>
    <row r="22" spans="1:11">
      <c r="A22" s="65" t="s">
        <v>22</v>
      </c>
      <c r="B22" s="205">
        <v>35</v>
      </c>
      <c r="C22" s="206">
        <v>27</v>
      </c>
      <c r="D22" s="206">
        <v>76</v>
      </c>
      <c r="E22" s="207">
        <v>31</v>
      </c>
      <c r="F22" s="207">
        <v>43</v>
      </c>
      <c r="G22" s="207">
        <v>51</v>
      </c>
      <c r="H22" s="207">
        <v>67</v>
      </c>
      <c r="I22" s="207">
        <v>47</v>
      </c>
      <c r="J22" s="207">
        <v>82</v>
      </c>
      <c r="K22" s="730">
        <v>94</v>
      </c>
    </row>
    <row r="23" spans="1:11">
      <c r="A23" s="62" t="s">
        <v>23</v>
      </c>
      <c r="B23" s="202">
        <v>17</v>
      </c>
      <c r="C23" s="203">
        <v>22</v>
      </c>
      <c r="D23" s="203">
        <v>48</v>
      </c>
      <c r="E23" s="204">
        <v>22</v>
      </c>
      <c r="F23" s="204">
        <v>28</v>
      </c>
      <c r="G23" s="204">
        <v>36</v>
      </c>
      <c r="H23" s="204">
        <v>35</v>
      </c>
      <c r="I23" s="204">
        <v>32</v>
      </c>
      <c r="J23" s="204">
        <v>58</v>
      </c>
      <c r="K23" s="729">
        <v>41</v>
      </c>
    </row>
    <row r="24" spans="1:11">
      <c r="A24" s="65" t="s">
        <v>24</v>
      </c>
      <c r="B24" s="205">
        <v>14</v>
      </c>
      <c r="C24" s="206">
        <v>12</v>
      </c>
      <c r="D24" s="206">
        <v>45</v>
      </c>
      <c r="E24" s="207">
        <v>15</v>
      </c>
      <c r="F24" s="207">
        <v>22</v>
      </c>
      <c r="G24" s="207">
        <v>31</v>
      </c>
      <c r="H24" s="207">
        <v>27</v>
      </c>
      <c r="I24" s="207">
        <v>56</v>
      </c>
      <c r="J24" s="207">
        <v>47</v>
      </c>
      <c r="K24" s="730">
        <v>25</v>
      </c>
    </row>
    <row r="25" spans="1:11">
      <c r="A25" s="62" t="s">
        <v>25</v>
      </c>
      <c r="B25" s="202">
        <v>30</v>
      </c>
      <c r="C25" s="203">
        <v>16</v>
      </c>
      <c r="D25" s="203">
        <v>65</v>
      </c>
      <c r="E25" s="204">
        <v>25</v>
      </c>
      <c r="F25" s="204">
        <v>49</v>
      </c>
      <c r="G25" s="204">
        <v>41</v>
      </c>
      <c r="H25" s="204">
        <v>49</v>
      </c>
      <c r="I25" s="204">
        <v>31</v>
      </c>
      <c r="J25" s="204">
        <v>63</v>
      </c>
      <c r="K25" s="729">
        <v>47</v>
      </c>
    </row>
    <row r="26" spans="1:11">
      <c r="A26" s="65" t="s">
        <v>26</v>
      </c>
      <c r="B26" s="205">
        <v>15</v>
      </c>
      <c r="C26" s="206">
        <v>11</v>
      </c>
      <c r="D26" s="206">
        <v>50</v>
      </c>
      <c r="E26" s="207">
        <v>23</v>
      </c>
      <c r="F26" s="207">
        <v>30</v>
      </c>
      <c r="G26" s="207">
        <v>33</v>
      </c>
      <c r="H26" s="207">
        <v>34</v>
      </c>
      <c r="I26" s="207">
        <v>32</v>
      </c>
      <c r="J26" s="207">
        <v>49</v>
      </c>
      <c r="K26" s="730">
        <v>29</v>
      </c>
    </row>
    <row r="27" spans="1:11">
      <c r="A27" s="62" t="s">
        <v>27</v>
      </c>
      <c r="B27" s="202">
        <v>13</v>
      </c>
      <c r="C27" s="203">
        <v>12</v>
      </c>
      <c r="D27" s="203">
        <v>49</v>
      </c>
      <c r="E27" s="204">
        <v>28</v>
      </c>
      <c r="F27" s="204">
        <v>35</v>
      </c>
      <c r="G27" s="204">
        <v>37</v>
      </c>
      <c r="H27" s="204">
        <v>28</v>
      </c>
      <c r="I27" s="204">
        <v>45</v>
      </c>
      <c r="J27" s="204">
        <v>48</v>
      </c>
      <c r="K27" s="729">
        <v>28</v>
      </c>
    </row>
    <row r="28" spans="1:11">
      <c r="A28" s="65" t="s">
        <v>28</v>
      </c>
      <c r="B28" s="205">
        <v>22</v>
      </c>
      <c r="C28" s="206">
        <v>26</v>
      </c>
      <c r="D28" s="206">
        <v>60</v>
      </c>
      <c r="E28" s="207">
        <v>36</v>
      </c>
      <c r="F28" s="207">
        <v>42</v>
      </c>
      <c r="G28" s="207">
        <v>53</v>
      </c>
      <c r="H28" s="207">
        <v>48</v>
      </c>
      <c r="I28" s="207">
        <v>43</v>
      </c>
      <c r="J28" s="207">
        <v>61</v>
      </c>
      <c r="K28" s="730">
        <v>45</v>
      </c>
    </row>
    <row r="29" spans="1:11">
      <c r="A29" s="62" t="s">
        <v>29</v>
      </c>
      <c r="B29" s="202">
        <v>16</v>
      </c>
      <c r="C29" s="203">
        <v>15</v>
      </c>
      <c r="D29" s="203">
        <v>53</v>
      </c>
      <c r="E29" s="204">
        <v>17</v>
      </c>
      <c r="F29" s="204">
        <v>29</v>
      </c>
      <c r="G29" s="204">
        <v>27</v>
      </c>
      <c r="H29" s="204">
        <v>34</v>
      </c>
      <c r="I29" s="204">
        <v>30</v>
      </c>
      <c r="J29" s="204">
        <v>47</v>
      </c>
      <c r="K29" s="729">
        <v>31</v>
      </c>
    </row>
    <row r="30" spans="1:11">
      <c r="A30" s="65" t="s">
        <v>30</v>
      </c>
      <c r="B30" s="205">
        <v>24</v>
      </c>
      <c r="C30" s="206">
        <v>23</v>
      </c>
      <c r="D30" s="206">
        <v>62</v>
      </c>
      <c r="E30" s="207">
        <v>27</v>
      </c>
      <c r="F30" s="207">
        <v>29</v>
      </c>
      <c r="G30" s="207">
        <v>27</v>
      </c>
      <c r="H30" s="207">
        <v>33</v>
      </c>
      <c r="I30" s="207">
        <v>29</v>
      </c>
      <c r="J30" s="207">
        <v>63</v>
      </c>
      <c r="K30" s="730">
        <v>32</v>
      </c>
    </row>
    <row r="31" spans="1:11">
      <c r="A31" s="62" t="s">
        <v>31</v>
      </c>
      <c r="B31" s="202">
        <v>2</v>
      </c>
      <c r="C31" s="203">
        <v>11</v>
      </c>
      <c r="D31" s="203">
        <v>40</v>
      </c>
      <c r="E31" s="204">
        <v>12</v>
      </c>
      <c r="F31" s="204">
        <v>17</v>
      </c>
      <c r="G31" s="204">
        <v>22</v>
      </c>
      <c r="H31" s="204">
        <v>21</v>
      </c>
      <c r="I31" s="204">
        <v>74</v>
      </c>
      <c r="J31" s="204">
        <v>38</v>
      </c>
      <c r="K31" s="729">
        <v>25</v>
      </c>
    </row>
    <row r="32" spans="1:11">
      <c r="A32" s="65" t="s">
        <v>32</v>
      </c>
      <c r="B32" s="205">
        <v>25</v>
      </c>
      <c r="C32" s="206">
        <v>33</v>
      </c>
      <c r="D32" s="206">
        <v>59</v>
      </c>
      <c r="E32" s="207">
        <v>37</v>
      </c>
      <c r="F32" s="207">
        <v>46</v>
      </c>
      <c r="G32" s="207">
        <v>47</v>
      </c>
      <c r="H32" s="207">
        <v>53</v>
      </c>
      <c r="I32" s="207">
        <v>44</v>
      </c>
      <c r="J32" s="207">
        <v>76</v>
      </c>
      <c r="K32" s="730">
        <v>57</v>
      </c>
    </row>
    <row r="33" spans="1:11">
      <c r="A33" s="62" t="s">
        <v>33</v>
      </c>
      <c r="B33" s="202">
        <v>19</v>
      </c>
      <c r="C33" s="203">
        <v>18</v>
      </c>
      <c r="D33" s="203">
        <v>53</v>
      </c>
      <c r="E33" s="204">
        <v>26</v>
      </c>
      <c r="F33" s="204">
        <v>40</v>
      </c>
      <c r="G33" s="204">
        <v>38</v>
      </c>
      <c r="H33" s="204">
        <v>40</v>
      </c>
      <c r="I33" s="204">
        <v>25</v>
      </c>
      <c r="J33" s="204">
        <v>56</v>
      </c>
      <c r="K33" s="729">
        <v>41</v>
      </c>
    </row>
    <row r="34" spans="1:11">
      <c r="A34" s="65" t="s">
        <v>34</v>
      </c>
      <c r="B34" s="205">
        <v>8</v>
      </c>
      <c r="C34" s="206">
        <v>13</v>
      </c>
      <c r="D34" s="206">
        <v>49</v>
      </c>
      <c r="E34" s="207">
        <v>14</v>
      </c>
      <c r="F34" s="207">
        <v>16</v>
      </c>
      <c r="G34" s="207">
        <v>24</v>
      </c>
      <c r="H34" s="207">
        <v>28</v>
      </c>
      <c r="I34" s="207">
        <v>27</v>
      </c>
      <c r="J34" s="207">
        <v>42</v>
      </c>
      <c r="K34" s="730">
        <v>22</v>
      </c>
    </row>
    <row r="35" spans="1:11" ht="15.75" thickBot="1">
      <c r="A35" s="68" t="s">
        <v>35</v>
      </c>
      <c r="B35" s="208">
        <v>586</v>
      </c>
      <c r="C35" s="209">
        <v>596</v>
      </c>
      <c r="D35" s="481">
        <v>1768</v>
      </c>
      <c r="E35" s="482">
        <v>810</v>
      </c>
      <c r="F35" s="482">
        <v>992</v>
      </c>
      <c r="G35" s="482">
        <v>1180</v>
      </c>
      <c r="H35" s="482">
        <v>1144</v>
      </c>
      <c r="I35" s="482">
        <v>1261</v>
      </c>
      <c r="J35" s="482">
        <v>1731</v>
      </c>
      <c r="K35" s="731">
        <v>1130</v>
      </c>
    </row>
    <row r="36" spans="1:11" ht="57.75" customHeight="1">
      <c r="A36" s="886" t="s">
        <v>783</v>
      </c>
      <c r="B36" s="886"/>
      <c r="C36" s="886"/>
      <c r="D36" s="886"/>
      <c r="E36" s="886"/>
      <c r="F36" s="886"/>
      <c r="G36" s="886"/>
      <c r="H36" s="886"/>
      <c r="I36" s="886"/>
      <c r="J36" s="886"/>
      <c r="K36" s="886"/>
    </row>
    <row r="37" spans="1:11" ht="9.9499999999999993" customHeight="1">
      <c r="A37" s="117" t="s">
        <v>36</v>
      </c>
      <c r="B37" s="614"/>
      <c r="C37" s="614"/>
      <c r="D37" s="614"/>
      <c r="E37" s="614"/>
      <c r="F37" s="614"/>
      <c r="G37" s="614"/>
      <c r="H37" s="614"/>
      <c r="K37" s="614"/>
    </row>
    <row r="38" spans="1:11" ht="20.100000000000001" customHeight="1">
      <c r="A38" s="878" t="s">
        <v>686</v>
      </c>
      <c r="B38" s="878"/>
      <c r="C38" s="878"/>
      <c r="D38" s="878"/>
      <c r="E38" s="878"/>
      <c r="F38" s="878"/>
      <c r="G38" s="878"/>
      <c r="H38" s="878"/>
      <c r="I38" s="878"/>
      <c r="J38" s="878"/>
      <c r="K38" s="878"/>
    </row>
    <row r="39" spans="1:11" ht="9.9499999999999993" customHeight="1">
      <c r="A39" s="198" t="s">
        <v>66</v>
      </c>
      <c r="B39" s="614"/>
      <c r="C39" s="614"/>
      <c r="D39" s="614"/>
      <c r="E39" s="614"/>
      <c r="F39" s="614"/>
      <c r="G39" s="614"/>
      <c r="H39" s="614"/>
      <c r="K39" s="614"/>
    </row>
    <row r="40" spans="1:11" ht="35.1" customHeight="1">
      <c r="A40" s="858" t="s">
        <v>713</v>
      </c>
      <c r="B40" s="858"/>
      <c r="C40" s="858"/>
      <c r="D40" s="858"/>
      <c r="E40" s="858"/>
      <c r="F40" s="858"/>
      <c r="G40" s="858"/>
      <c r="H40" s="858"/>
      <c r="I40" s="858"/>
      <c r="J40" s="858"/>
      <c r="K40" s="858"/>
    </row>
  </sheetData>
  <mergeCells count="4">
    <mergeCell ref="A1:K1"/>
    <mergeCell ref="A36:K36"/>
    <mergeCell ref="A40:K40"/>
    <mergeCell ref="A38:K38"/>
  </mergeCells>
  <pageMargins left="0.7" right="0.7" top="0.75" bottom="0.75" header="0.3" footer="0.3"/>
  <pageSetup orientation="portrait" r:id="rId1"/>
  <webPublishItems count="1">
    <webPublishItem id="9704" divId="C_9704" sourceType="range" sourceRef="A1:K40" destinationFile="C:\Users\lizzeth.romero\Documents\Numeralia_2017\C28.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42"/>
  <sheetViews>
    <sheetView zoomScaleNormal="100" workbookViewId="0">
      <pane ySplit="4" topLeftCell="A16" activePane="bottomLeft" state="frozen"/>
      <selection pane="bottomLeft" sqref="A1:O1"/>
    </sheetView>
  </sheetViews>
  <sheetFormatPr baseColWidth="10" defaultRowHeight="15"/>
  <cols>
    <col min="1" max="1" width="14.7109375" customWidth="1"/>
    <col min="2" max="6" width="6.28515625" customWidth="1"/>
    <col min="7" max="7" width="6.28515625" style="317" customWidth="1"/>
    <col min="8" max="13" width="6.28515625" customWidth="1"/>
    <col min="14" max="14" width="6.28515625" style="317" customWidth="1"/>
    <col min="15" max="15" width="6.28515625" customWidth="1"/>
    <col min="17" max="19" width="11.42578125" hidden="1" customWidth="1"/>
    <col min="20" max="20" width="13.140625" hidden="1" customWidth="1"/>
    <col min="259" max="259" width="14.7109375" customWidth="1"/>
    <col min="260" max="271" width="6.28515625" customWidth="1"/>
    <col min="515" max="515" width="14.7109375" customWidth="1"/>
    <col min="516" max="527" width="6.28515625" customWidth="1"/>
    <col min="771" max="771" width="14.7109375" customWidth="1"/>
    <col min="772" max="783" width="6.28515625" customWidth="1"/>
    <col min="1027" max="1027" width="14.7109375" customWidth="1"/>
    <col min="1028" max="1039" width="6.28515625" customWidth="1"/>
    <col min="1283" max="1283" width="14.7109375" customWidth="1"/>
    <col min="1284" max="1295" width="6.28515625" customWidth="1"/>
    <col min="1539" max="1539" width="14.7109375" customWidth="1"/>
    <col min="1540" max="1551" width="6.28515625" customWidth="1"/>
    <col min="1795" max="1795" width="14.7109375" customWidth="1"/>
    <col min="1796" max="1807" width="6.28515625" customWidth="1"/>
    <col min="2051" max="2051" width="14.7109375" customWidth="1"/>
    <col min="2052" max="2063" width="6.28515625" customWidth="1"/>
    <col min="2307" max="2307" width="14.7109375" customWidth="1"/>
    <col min="2308" max="2319" width="6.28515625" customWidth="1"/>
    <col min="2563" max="2563" width="14.7109375" customWidth="1"/>
    <col min="2564" max="2575" width="6.28515625" customWidth="1"/>
    <col min="2819" max="2819" width="14.7109375" customWidth="1"/>
    <col min="2820" max="2831" width="6.28515625" customWidth="1"/>
    <col min="3075" max="3075" width="14.7109375" customWidth="1"/>
    <col min="3076" max="3087" width="6.28515625" customWidth="1"/>
    <col min="3331" max="3331" width="14.7109375" customWidth="1"/>
    <col min="3332" max="3343" width="6.28515625" customWidth="1"/>
    <col min="3587" max="3587" width="14.7109375" customWidth="1"/>
    <col min="3588" max="3599" width="6.28515625" customWidth="1"/>
    <col min="3843" max="3843" width="14.7109375" customWidth="1"/>
    <col min="3844" max="3855" width="6.28515625" customWidth="1"/>
    <col min="4099" max="4099" width="14.7109375" customWidth="1"/>
    <col min="4100" max="4111" width="6.28515625" customWidth="1"/>
    <col min="4355" max="4355" width="14.7109375" customWidth="1"/>
    <col min="4356" max="4367" width="6.28515625" customWidth="1"/>
    <col min="4611" max="4611" width="14.7109375" customWidth="1"/>
    <col min="4612" max="4623" width="6.28515625" customWidth="1"/>
    <col min="4867" max="4867" width="14.7109375" customWidth="1"/>
    <col min="4868" max="4879" width="6.28515625" customWidth="1"/>
    <col min="5123" max="5123" width="14.7109375" customWidth="1"/>
    <col min="5124" max="5135" width="6.28515625" customWidth="1"/>
    <col min="5379" max="5379" width="14.7109375" customWidth="1"/>
    <col min="5380" max="5391" width="6.28515625" customWidth="1"/>
    <col min="5635" max="5635" width="14.7109375" customWidth="1"/>
    <col min="5636" max="5647" width="6.28515625" customWidth="1"/>
    <col min="5891" max="5891" width="14.7109375" customWidth="1"/>
    <col min="5892" max="5903" width="6.28515625" customWidth="1"/>
    <col min="6147" max="6147" width="14.7109375" customWidth="1"/>
    <col min="6148" max="6159" width="6.28515625" customWidth="1"/>
    <col min="6403" max="6403" width="14.7109375" customWidth="1"/>
    <col min="6404" max="6415" width="6.28515625" customWidth="1"/>
    <col min="6659" max="6659" width="14.7109375" customWidth="1"/>
    <col min="6660" max="6671" width="6.28515625" customWidth="1"/>
    <col min="6915" max="6915" width="14.7109375" customWidth="1"/>
    <col min="6916" max="6927" width="6.28515625" customWidth="1"/>
    <col min="7171" max="7171" width="14.7109375" customWidth="1"/>
    <col min="7172" max="7183" width="6.28515625" customWidth="1"/>
    <col min="7427" max="7427" width="14.7109375" customWidth="1"/>
    <col min="7428" max="7439" width="6.28515625" customWidth="1"/>
    <col min="7683" max="7683" width="14.7109375" customWidth="1"/>
    <col min="7684" max="7695" width="6.28515625" customWidth="1"/>
    <col min="7939" max="7939" width="14.7109375" customWidth="1"/>
    <col min="7940" max="7951" width="6.28515625" customWidth="1"/>
    <col min="8195" max="8195" width="14.7109375" customWidth="1"/>
    <col min="8196" max="8207" width="6.28515625" customWidth="1"/>
    <col min="8451" max="8451" width="14.7109375" customWidth="1"/>
    <col min="8452" max="8463" width="6.28515625" customWidth="1"/>
    <col min="8707" max="8707" width="14.7109375" customWidth="1"/>
    <col min="8708" max="8719" width="6.28515625" customWidth="1"/>
    <col min="8963" max="8963" width="14.7109375" customWidth="1"/>
    <col min="8964" max="8975" width="6.28515625" customWidth="1"/>
    <col min="9219" max="9219" width="14.7109375" customWidth="1"/>
    <col min="9220" max="9231" width="6.28515625" customWidth="1"/>
    <col min="9475" max="9475" width="14.7109375" customWidth="1"/>
    <col min="9476" max="9487" width="6.28515625" customWidth="1"/>
    <col min="9731" max="9731" width="14.7109375" customWidth="1"/>
    <col min="9732" max="9743" width="6.28515625" customWidth="1"/>
    <col min="9987" max="9987" width="14.7109375" customWidth="1"/>
    <col min="9988" max="9999" width="6.28515625" customWidth="1"/>
    <col min="10243" max="10243" width="14.7109375" customWidth="1"/>
    <col min="10244" max="10255" width="6.28515625" customWidth="1"/>
    <col min="10499" max="10499" width="14.7109375" customWidth="1"/>
    <col min="10500" max="10511" width="6.28515625" customWidth="1"/>
    <col min="10755" max="10755" width="14.7109375" customWidth="1"/>
    <col min="10756" max="10767" width="6.28515625" customWidth="1"/>
    <col min="11011" max="11011" width="14.7109375" customWidth="1"/>
    <col min="11012" max="11023" width="6.28515625" customWidth="1"/>
    <col min="11267" max="11267" width="14.7109375" customWidth="1"/>
    <col min="11268" max="11279" width="6.28515625" customWidth="1"/>
    <col min="11523" max="11523" width="14.7109375" customWidth="1"/>
    <col min="11524" max="11535" width="6.28515625" customWidth="1"/>
    <col min="11779" max="11779" width="14.7109375" customWidth="1"/>
    <col min="11780" max="11791" width="6.28515625" customWidth="1"/>
    <col min="12035" max="12035" width="14.7109375" customWidth="1"/>
    <col min="12036" max="12047" width="6.28515625" customWidth="1"/>
    <col min="12291" max="12291" width="14.7109375" customWidth="1"/>
    <col min="12292" max="12303" width="6.28515625" customWidth="1"/>
    <col min="12547" max="12547" width="14.7109375" customWidth="1"/>
    <col min="12548" max="12559" width="6.28515625" customWidth="1"/>
    <col min="12803" max="12803" width="14.7109375" customWidth="1"/>
    <col min="12804" max="12815" width="6.28515625" customWidth="1"/>
    <col min="13059" max="13059" width="14.7109375" customWidth="1"/>
    <col min="13060" max="13071" width="6.28515625" customWidth="1"/>
    <col min="13315" max="13315" width="14.7109375" customWidth="1"/>
    <col min="13316" max="13327" width="6.28515625" customWidth="1"/>
    <col min="13571" max="13571" width="14.7109375" customWidth="1"/>
    <col min="13572" max="13583" width="6.28515625" customWidth="1"/>
    <col min="13827" max="13827" width="14.7109375" customWidth="1"/>
    <col min="13828" max="13839" width="6.28515625" customWidth="1"/>
    <col min="14083" max="14083" width="14.7109375" customWidth="1"/>
    <col min="14084" max="14095" width="6.28515625" customWidth="1"/>
    <col min="14339" max="14339" width="14.7109375" customWidth="1"/>
    <col min="14340" max="14351" width="6.28515625" customWidth="1"/>
    <col min="14595" max="14595" width="14.7109375" customWidth="1"/>
    <col min="14596" max="14607" width="6.28515625" customWidth="1"/>
    <col min="14851" max="14851" width="14.7109375" customWidth="1"/>
    <col min="14852" max="14863" width="6.28515625" customWidth="1"/>
    <col min="15107" max="15107" width="14.7109375" customWidth="1"/>
    <col min="15108" max="15119" width="6.28515625" customWidth="1"/>
    <col min="15363" max="15363" width="14.7109375" customWidth="1"/>
    <col min="15364" max="15375" width="6.28515625" customWidth="1"/>
    <col min="15619" max="15619" width="14.7109375" customWidth="1"/>
    <col min="15620" max="15631" width="6.28515625" customWidth="1"/>
    <col min="15875" max="15875" width="14.7109375" customWidth="1"/>
    <col min="15876" max="15887" width="6.28515625" customWidth="1"/>
    <col min="16131" max="16131" width="14.7109375" customWidth="1"/>
    <col min="16132" max="16143" width="6.28515625" customWidth="1"/>
  </cols>
  <sheetData>
    <row r="1" spans="1:20">
      <c r="A1" s="859" t="s">
        <v>524</v>
      </c>
      <c r="B1" s="859"/>
      <c r="C1" s="859"/>
      <c r="D1" s="859"/>
      <c r="E1" s="859"/>
      <c r="F1" s="859"/>
      <c r="G1" s="859"/>
      <c r="H1" s="859"/>
      <c r="I1" s="859"/>
      <c r="J1" s="859"/>
      <c r="K1" s="859"/>
      <c r="L1" s="859"/>
      <c r="M1" s="859"/>
      <c r="N1" s="859"/>
      <c r="O1" s="859"/>
    </row>
    <row r="2" spans="1:20" ht="15.75" thickBot="1">
      <c r="A2" s="1" t="s">
        <v>563</v>
      </c>
      <c r="B2" s="1"/>
      <c r="C2" s="1"/>
      <c r="D2" s="1"/>
      <c r="E2" s="1"/>
      <c r="F2" s="1"/>
      <c r="G2" s="1"/>
      <c r="H2" s="1"/>
    </row>
    <row r="3" spans="1:20" ht="15" customHeight="1">
      <c r="A3" s="861" t="s">
        <v>2</v>
      </c>
      <c r="B3" s="863" t="s">
        <v>334</v>
      </c>
      <c r="C3" s="863"/>
      <c r="D3" s="863"/>
      <c r="E3" s="863"/>
      <c r="F3" s="863"/>
      <c r="G3" s="863"/>
      <c r="H3" s="863"/>
      <c r="I3" s="863" t="s">
        <v>335</v>
      </c>
      <c r="J3" s="863"/>
      <c r="K3" s="863"/>
      <c r="L3" s="863"/>
      <c r="M3" s="863"/>
      <c r="N3" s="864"/>
      <c r="O3" s="865"/>
    </row>
    <row r="4" spans="1:20">
      <c r="A4" s="862"/>
      <c r="B4" s="13">
        <v>1980</v>
      </c>
      <c r="C4" s="13">
        <v>1990</v>
      </c>
      <c r="D4" s="13">
        <v>1995</v>
      </c>
      <c r="E4" s="13">
        <v>2000</v>
      </c>
      <c r="F4" s="13">
        <v>2005</v>
      </c>
      <c r="G4" s="13">
        <v>2010</v>
      </c>
      <c r="H4" s="13">
        <v>2015</v>
      </c>
      <c r="I4" s="13">
        <v>1980</v>
      </c>
      <c r="J4" s="13">
        <v>1990</v>
      </c>
      <c r="K4" s="13">
        <v>1995</v>
      </c>
      <c r="L4" s="13">
        <v>2000</v>
      </c>
      <c r="M4" s="13">
        <v>2005</v>
      </c>
      <c r="N4" s="193">
        <v>2010</v>
      </c>
      <c r="O4" s="14">
        <v>2015</v>
      </c>
    </row>
    <row r="5" spans="1:20">
      <c r="A5" s="15" t="s">
        <v>3</v>
      </c>
      <c r="B5" s="16">
        <v>29.626962935012578</v>
      </c>
      <c r="C5" s="16">
        <v>23.47806391638262</v>
      </c>
      <c r="D5" s="16">
        <v>21.760942136498514</v>
      </c>
      <c r="E5" s="16">
        <v>19.772208602275796</v>
      </c>
      <c r="F5" s="16">
        <v>18.853292986026116</v>
      </c>
      <c r="G5" s="16">
        <v>19.190528913177765</v>
      </c>
      <c r="H5" s="16">
        <v>19.992853572908796</v>
      </c>
      <c r="I5" s="16">
        <v>70.373037064987415</v>
      </c>
      <c r="J5" s="16">
        <v>76.521936083617376</v>
      </c>
      <c r="K5" s="16">
        <v>78.239057863501486</v>
      </c>
      <c r="L5" s="16">
        <v>80.227791397724204</v>
      </c>
      <c r="M5" s="16">
        <v>81.146707013973881</v>
      </c>
      <c r="N5" s="547">
        <v>80.809471086822242</v>
      </c>
      <c r="O5" s="17">
        <v>80.0071464270912</v>
      </c>
      <c r="Q5" s="16">
        <v>262415</v>
      </c>
      <c r="R5" s="552">
        <v>1312544</v>
      </c>
      <c r="S5" s="16">
        <f>(262415/1312544)*100</f>
        <v>19.992853572908796</v>
      </c>
      <c r="T5">
        <f t="shared" ref="T5:T37" si="0">((Q5/R5)*100)-S5</f>
        <v>0</v>
      </c>
    </row>
    <row r="6" spans="1:20">
      <c r="A6" s="18" t="s">
        <v>4</v>
      </c>
      <c r="B6" s="19">
        <v>14.746078992364286</v>
      </c>
      <c r="C6" s="19">
        <v>9.095375574628731</v>
      </c>
      <c r="D6" s="19">
        <v>8.6477222153834497</v>
      </c>
      <c r="E6" s="19">
        <v>8.4172138651031396</v>
      </c>
      <c r="F6" s="19">
        <v>7.0195175268213506</v>
      </c>
      <c r="G6" s="19">
        <v>7.708101563515231</v>
      </c>
      <c r="H6" s="19">
        <v>8.8939026457234913</v>
      </c>
      <c r="I6" s="19">
        <v>85.253921007635711</v>
      </c>
      <c r="J6" s="19">
        <v>90.904624425371267</v>
      </c>
      <c r="K6" s="19">
        <v>91.352277784616547</v>
      </c>
      <c r="L6" s="19">
        <v>91.582786134896864</v>
      </c>
      <c r="M6" s="19">
        <v>92.980482473178654</v>
      </c>
      <c r="N6" s="548">
        <v>92.291898436484772</v>
      </c>
      <c r="O6" s="20">
        <v>91.106097354276514</v>
      </c>
      <c r="Q6" s="19">
        <v>294901</v>
      </c>
      <c r="R6" s="552">
        <v>3315766</v>
      </c>
      <c r="S6" s="19">
        <f>(294901/3315766)*100</f>
        <v>8.8939026457234913</v>
      </c>
      <c r="T6" s="317">
        <f t="shared" si="0"/>
        <v>0</v>
      </c>
    </row>
    <row r="7" spans="1:20">
      <c r="A7" s="21" t="s">
        <v>5</v>
      </c>
      <c r="B7" s="16">
        <v>30.268792456514763</v>
      </c>
      <c r="C7" s="16">
        <v>21.745383366271824</v>
      </c>
      <c r="D7" s="16">
        <v>21.08129557329811</v>
      </c>
      <c r="E7" s="16">
        <v>18.702436792668635</v>
      </c>
      <c r="F7" s="16">
        <v>15.239666516976785</v>
      </c>
      <c r="G7" s="16">
        <v>13.862542502189864</v>
      </c>
      <c r="H7" s="16">
        <v>11.926901853716632</v>
      </c>
      <c r="I7" s="16">
        <v>69.73120754348524</v>
      </c>
      <c r="J7" s="16">
        <v>78.254616633728176</v>
      </c>
      <c r="K7" s="16">
        <v>78.918704426701893</v>
      </c>
      <c r="L7" s="16">
        <v>81.297563207331365</v>
      </c>
      <c r="M7" s="16">
        <v>84.760333483023217</v>
      </c>
      <c r="N7" s="547">
        <v>86.137457497810132</v>
      </c>
      <c r="O7" s="17">
        <v>88.073098146283371</v>
      </c>
      <c r="Q7" s="16">
        <v>84923</v>
      </c>
      <c r="R7" s="552">
        <v>712029</v>
      </c>
      <c r="S7" s="16">
        <f>(84923/712029)*100</f>
        <v>11.926901853716632</v>
      </c>
      <c r="T7" s="317">
        <f t="shared" si="0"/>
        <v>0</v>
      </c>
    </row>
    <row r="8" spans="1:20">
      <c r="A8" s="18" t="s">
        <v>6</v>
      </c>
      <c r="B8" s="19">
        <v>30.559352616326752</v>
      </c>
      <c r="C8" s="19">
        <v>29.971878883003072</v>
      </c>
      <c r="D8" s="19">
        <v>28.843017138872806</v>
      </c>
      <c r="E8" s="19">
        <v>29.011610145810923</v>
      </c>
      <c r="F8" s="19">
        <v>25.979224358379817</v>
      </c>
      <c r="G8" s="19">
        <v>25.416048081260538</v>
      </c>
      <c r="H8" s="19">
        <v>24.707338673742765</v>
      </c>
      <c r="I8" s="19">
        <v>69.440647383673252</v>
      </c>
      <c r="J8" s="19">
        <v>70.028121116996928</v>
      </c>
      <c r="K8" s="19">
        <v>71.15698286112719</v>
      </c>
      <c r="L8" s="19">
        <v>70.98838985418908</v>
      </c>
      <c r="M8" s="19">
        <v>74.02077564162019</v>
      </c>
      <c r="N8" s="548">
        <v>74.583951918739459</v>
      </c>
      <c r="O8" s="20">
        <v>75.292661326257232</v>
      </c>
      <c r="Q8" s="19">
        <v>222349</v>
      </c>
      <c r="R8" s="552">
        <v>899931</v>
      </c>
      <c r="S8" s="19">
        <f>(222349/899931)*100</f>
        <v>24.707338673742765</v>
      </c>
      <c r="T8" s="317">
        <f t="shared" si="0"/>
        <v>0</v>
      </c>
    </row>
    <row r="9" spans="1:20">
      <c r="A9" s="21" t="s">
        <v>7</v>
      </c>
      <c r="B9" s="16">
        <v>22.622610795208264</v>
      </c>
      <c r="C9" s="16">
        <v>13.945922102680065</v>
      </c>
      <c r="D9" s="16">
        <v>11.796345067911812</v>
      </c>
      <c r="E9" s="16">
        <v>10.587884616221437</v>
      </c>
      <c r="F9" s="16">
        <v>9.9592417441487662</v>
      </c>
      <c r="G9" s="16">
        <v>10.005963489183307</v>
      </c>
      <c r="H9" s="16">
        <v>9.086285053884799</v>
      </c>
      <c r="I9" s="16">
        <v>77.37738920479174</v>
      </c>
      <c r="J9" s="16">
        <v>86.054077897319942</v>
      </c>
      <c r="K9" s="16">
        <v>88.203654932088185</v>
      </c>
      <c r="L9" s="16">
        <v>89.412115383778556</v>
      </c>
      <c r="M9" s="16">
        <v>90.040758255851244</v>
      </c>
      <c r="N9" s="547">
        <v>89.994036510816684</v>
      </c>
      <c r="O9" s="17">
        <v>90.913714946115206</v>
      </c>
      <c r="Q9" s="16">
        <v>268492</v>
      </c>
      <c r="R9" s="552">
        <v>2954915</v>
      </c>
      <c r="S9" s="16">
        <f>(268492/2954915)*100</f>
        <v>9.086285053884799</v>
      </c>
      <c r="T9" s="317">
        <f t="shared" si="0"/>
        <v>0</v>
      </c>
    </row>
    <row r="10" spans="1:20">
      <c r="A10" s="18" t="s">
        <v>8</v>
      </c>
      <c r="B10" s="19">
        <v>25.327396164519637</v>
      </c>
      <c r="C10" s="19">
        <v>16.680124151128329</v>
      </c>
      <c r="D10" s="19">
        <v>14.762267738736302</v>
      </c>
      <c r="E10" s="19">
        <v>14.409345646272669</v>
      </c>
      <c r="F10" s="19">
        <v>12.399030979091402</v>
      </c>
      <c r="G10" s="19">
        <v>11.223647500979933</v>
      </c>
      <c r="H10" s="19">
        <v>10.967964174991387</v>
      </c>
      <c r="I10" s="19">
        <v>74.672603835480359</v>
      </c>
      <c r="J10" s="19">
        <v>83.319875848871675</v>
      </c>
      <c r="K10" s="19">
        <v>85.237732261263702</v>
      </c>
      <c r="L10" s="19">
        <v>85.590654353727331</v>
      </c>
      <c r="M10" s="19">
        <v>87.600969020908607</v>
      </c>
      <c r="N10" s="548">
        <v>88.776352499020078</v>
      </c>
      <c r="O10" s="20">
        <v>89.03203582500862</v>
      </c>
      <c r="Q10" s="19">
        <v>78008</v>
      </c>
      <c r="R10" s="552">
        <v>711235</v>
      </c>
      <c r="S10" s="19">
        <f>(78008/711235)*100</f>
        <v>10.967964174991387</v>
      </c>
      <c r="T10" s="317">
        <f t="shared" si="0"/>
        <v>0</v>
      </c>
    </row>
    <row r="11" spans="1:20">
      <c r="A11" s="21" t="s">
        <v>9</v>
      </c>
      <c r="B11" s="16">
        <v>66.279883552539744</v>
      </c>
      <c r="C11" s="16">
        <v>59.609294015628734</v>
      </c>
      <c r="D11" s="16">
        <v>55.858118169396995</v>
      </c>
      <c r="E11" s="16">
        <v>54.299735876428123</v>
      </c>
      <c r="F11" s="16">
        <v>52.258843044733858</v>
      </c>
      <c r="G11" s="16">
        <v>51.27365748095518</v>
      </c>
      <c r="H11" s="16">
        <v>50.283734400836501</v>
      </c>
      <c r="I11" s="16">
        <v>33.720116447460249</v>
      </c>
      <c r="J11" s="16">
        <v>40.390705984371259</v>
      </c>
      <c r="K11" s="16">
        <v>44.141881830602998</v>
      </c>
      <c r="L11" s="16">
        <v>45.700264123571884</v>
      </c>
      <c r="M11" s="16">
        <v>47.741156955266142</v>
      </c>
      <c r="N11" s="547">
        <v>48.72634251904482</v>
      </c>
      <c r="O11" s="17">
        <v>49.716265599163499</v>
      </c>
      <c r="Q11" s="16">
        <v>2623759</v>
      </c>
      <c r="R11" s="552">
        <v>5217908</v>
      </c>
      <c r="S11" s="16">
        <f>(2623759/5217908)*100</f>
        <v>50.283734400836501</v>
      </c>
      <c r="T11" s="317">
        <f t="shared" si="0"/>
        <v>0</v>
      </c>
    </row>
    <row r="12" spans="1:20">
      <c r="A12" s="18" t="s">
        <v>10</v>
      </c>
      <c r="B12" s="19">
        <v>29.652696091752734</v>
      </c>
      <c r="C12" s="19">
        <v>22.609980125911544</v>
      </c>
      <c r="D12" s="19">
        <v>19.844125923515602</v>
      </c>
      <c r="E12" s="19">
        <v>17.473837231202914</v>
      </c>
      <c r="F12" s="19">
        <v>15.50500332567831</v>
      </c>
      <c r="G12" s="19">
        <v>15.184920438049415</v>
      </c>
      <c r="H12" s="19">
        <v>13.923511784093343</v>
      </c>
      <c r="I12" s="19">
        <v>70.347303908247255</v>
      </c>
      <c r="J12" s="19">
        <v>77.390019874088452</v>
      </c>
      <c r="K12" s="19">
        <v>80.155874076484395</v>
      </c>
      <c r="L12" s="19">
        <v>82.526162768797079</v>
      </c>
      <c r="M12" s="19">
        <v>84.494996674321683</v>
      </c>
      <c r="N12" s="548">
        <v>84.815079561950597</v>
      </c>
      <c r="O12" s="20">
        <v>86.076488215906664</v>
      </c>
      <c r="Q12" s="19">
        <v>495200</v>
      </c>
      <c r="R12" s="552">
        <v>3556574</v>
      </c>
      <c r="S12" s="19">
        <f>(495200/3556574)*100</f>
        <v>13.923511784093343</v>
      </c>
      <c r="T12" s="317">
        <f t="shared" si="0"/>
        <v>0</v>
      </c>
    </row>
    <row r="13" spans="1:20">
      <c r="A13" s="698" t="s">
        <v>523</v>
      </c>
      <c r="B13" s="222">
        <v>0</v>
      </c>
      <c r="C13" s="222">
        <v>0.26592618711800659</v>
      </c>
      <c r="D13" s="222">
        <v>0.2962183916210695</v>
      </c>
      <c r="E13" s="222">
        <v>0.23613521948664065</v>
      </c>
      <c r="F13" s="222">
        <v>0.34819736825810499</v>
      </c>
      <c r="G13" s="222">
        <v>0.4596840159618939</v>
      </c>
      <c r="H13" s="222">
        <v>0.53979003331556907</v>
      </c>
      <c r="I13" s="222">
        <v>100</v>
      </c>
      <c r="J13" s="222">
        <v>99.734073812882002</v>
      </c>
      <c r="K13" s="222">
        <v>99.703781608378932</v>
      </c>
      <c r="L13" s="222">
        <v>99.763864780513359</v>
      </c>
      <c r="M13" s="222">
        <v>99.651802631741887</v>
      </c>
      <c r="N13" s="551">
        <v>99.540315984038102</v>
      </c>
      <c r="O13" s="223">
        <v>99.460209966684431</v>
      </c>
      <c r="Q13" s="222">
        <v>48142</v>
      </c>
      <c r="R13" s="552">
        <v>8918653</v>
      </c>
      <c r="S13" s="222">
        <f>(48142/8918653)*100</f>
        <v>0.53979003331556907</v>
      </c>
      <c r="T13" s="317">
        <f t="shared" si="0"/>
        <v>0</v>
      </c>
    </row>
    <row r="14" spans="1:20">
      <c r="A14" s="18" t="s">
        <v>12</v>
      </c>
      <c r="B14" s="19">
        <v>49.629203599702279</v>
      </c>
      <c r="C14" s="19">
        <v>42.609335560532337</v>
      </c>
      <c r="D14" s="19">
        <v>39.027887589156748</v>
      </c>
      <c r="E14" s="19">
        <v>36.21316512282722</v>
      </c>
      <c r="F14" s="19">
        <v>32.76333113999776</v>
      </c>
      <c r="G14" s="19">
        <v>31.140205299173147</v>
      </c>
      <c r="H14" s="19">
        <v>29.674985781482761</v>
      </c>
      <c r="I14" s="19">
        <v>50.370796400297721</v>
      </c>
      <c r="J14" s="19">
        <v>57.390664439467663</v>
      </c>
      <c r="K14" s="19">
        <v>60.972112410843252</v>
      </c>
      <c r="L14" s="19">
        <v>63.78683487717278</v>
      </c>
      <c r="M14" s="19">
        <v>67.23666886000224</v>
      </c>
      <c r="N14" s="548">
        <v>68.859794700826853</v>
      </c>
      <c r="O14" s="20">
        <v>70.325014218517239</v>
      </c>
      <c r="Q14" s="19">
        <v>520723</v>
      </c>
      <c r="R14" s="552">
        <v>1754754</v>
      </c>
      <c r="S14" s="19">
        <f>(520723/1754754)*100</f>
        <v>29.674985781482761</v>
      </c>
      <c r="T14" s="317">
        <f t="shared" si="0"/>
        <v>0</v>
      </c>
    </row>
    <row r="15" spans="1:20">
      <c r="A15" s="21" t="s">
        <v>13</v>
      </c>
      <c r="B15" s="16">
        <v>41.066561103885086</v>
      </c>
      <c r="C15" s="16">
        <v>36.5857118716374</v>
      </c>
      <c r="D15" s="16">
        <v>33.373682194397091</v>
      </c>
      <c r="E15" s="16">
        <v>32.795164176441425</v>
      </c>
      <c r="F15" s="16">
        <v>30.300653151367481</v>
      </c>
      <c r="G15" s="16">
        <v>30.095808304650141</v>
      </c>
      <c r="H15" s="16">
        <v>28.993143967458401</v>
      </c>
      <c r="I15" s="16">
        <v>58.933438896114907</v>
      </c>
      <c r="J15" s="16">
        <v>63.414288128362607</v>
      </c>
      <c r="K15" s="16">
        <v>66.626317805602909</v>
      </c>
      <c r="L15" s="16">
        <v>67.204835823558568</v>
      </c>
      <c r="M15" s="16">
        <v>69.699346848632516</v>
      </c>
      <c r="N15" s="547">
        <v>69.904191695349866</v>
      </c>
      <c r="O15" s="17">
        <v>71.006856032541606</v>
      </c>
      <c r="Q15" s="16">
        <v>1697165</v>
      </c>
      <c r="R15" s="552">
        <v>5853677</v>
      </c>
      <c r="S15" s="16">
        <f>(1697165/5853677)*100</f>
        <v>28.993143967458401</v>
      </c>
      <c r="T15" s="317">
        <f t="shared" si="0"/>
        <v>0</v>
      </c>
    </row>
    <row r="16" spans="1:20">
      <c r="A16" s="18" t="s">
        <v>14</v>
      </c>
      <c r="B16" s="19">
        <v>58.123320406179054</v>
      </c>
      <c r="C16" s="19">
        <v>47.740339467083764</v>
      </c>
      <c r="D16" s="19">
        <v>45.318417166483748</v>
      </c>
      <c r="E16" s="19">
        <v>44.694898671894101</v>
      </c>
      <c r="F16" s="19">
        <v>42.444984305993636</v>
      </c>
      <c r="G16" s="19">
        <v>41.812245630270354</v>
      </c>
      <c r="H16" s="19">
        <v>40.498990872711843</v>
      </c>
      <c r="I16" s="19">
        <v>41.876679593820946</v>
      </c>
      <c r="J16" s="19">
        <v>52.259660532916229</v>
      </c>
      <c r="K16" s="19">
        <v>54.681582833516252</v>
      </c>
      <c r="L16" s="19">
        <v>55.305101328105899</v>
      </c>
      <c r="M16" s="19">
        <v>57.555015694006364</v>
      </c>
      <c r="N16" s="548">
        <v>58.187754369729646</v>
      </c>
      <c r="O16" s="20">
        <v>59.501009127288157</v>
      </c>
      <c r="Q16" s="19">
        <v>1430931</v>
      </c>
      <c r="R16" s="552">
        <v>3533251</v>
      </c>
      <c r="S16" s="19">
        <f>(1430931/3533251)*100</f>
        <v>40.498990872711843</v>
      </c>
      <c r="T16" s="317">
        <f t="shared" si="0"/>
        <v>0</v>
      </c>
    </row>
    <row r="17" spans="1:20">
      <c r="A17" s="21" t="s">
        <v>15</v>
      </c>
      <c r="B17" s="16">
        <v>67.28418157626561</v>
      </c>
      <c r="C17" s="16">
        <v>55.214296381104091</v>
      </c>
      <c r="D17" s="16">
        <v>52.525357720548385</v>
      </c>
      <c r="E17" s="16">
        <v>50.675503703494961</v>
      </c>
      <c r="F17" s="16">
        <v>47.684942404948337</v>
      </c>
      <c r="G17" s="16">
        <v>47.79622501611621</v>
      </c>
      <c r="H17" s="16">
        <v>47.645834550523567</v>
      </c>
      <c r="I17" s="16">
        <v>32.71581842373439</v>
      </c>
      <c r="J17" s="16">
        <v>44.785703618895909</v>
      </c>
      <c r="K17" s="16">
        <v>47.474642279451615</v>
      </c>
      <c r="L17" s="16">
        <v>49.324496296505039</v>
      </c>
      <c r="M17" s="16">
        <v>52.315057595051663</v>
      </c>
      <c r="N17" s="547">
        <v>52.20377498388379</v>
      </c>
      <c r="O17" s="17">
        <v>52.354165449476433</v>
      </c>
      <c r="Q17" s="16">
        <v>1361889</v>
      </c>
      <c r="R17" s="552">
        <v>2858359</v>
      </c>
      <c r="S17" s="16">
        <f>(1361889/2858359)*100</f>
        <v>47.645834550523567</v>
      </c>
      <c r="T17" s="317">
        <f t="shared" si="0"/>
        <v>0</v>
      </c>
    </row>
    <row r="18" spans="1:20">
      <c r="A18" s="18" t="s">
        <v>16</v>
      </c>
      <c r="B18" s="19">
        <v>24.413620500283852</v>
      </c>
      <c r="C18" s="19">
        <v>18.146585628536769</v>
      </c>
      <c r="D18" s="19">
        <v>16.815863863789012</v>
      </c>
      <c r="E18" s="19">
        <v>15.449220041372971</v>
      </c>
      <c r="F18" s="19">
        <v>13.855055447087453</v>
      </c>
      <c r="G18" s="19">
        <v>13.403490995801478</v>
      </c>
      <c r="H18" s="19">
        <v>13.490655629248819</v>
      </c>
      <c r="I18" s="19">
        <v>75.586379499716145</v>
      </c>
      <c r="J18" s="19">
        <v>81.853414371463231</v>
      </c>
      <c r="K18" s="19">
        <v>83.184136136210981</v>
      </c>
      <c r="L18" s="19">
        <v>84.550779958627032</v>
      </c>
      <c r="M18" s="19">
        <v>86.144944552912548</v>
      </c>
      <c r="N18" s="548">
        <v>86.596509004198523</v>
      </c>
      <c r="O18" s="20">
        <v>86.50934437075118</v>
      </c>
      <c r="Q18" s="19">
        <v>1058319</v>
      </c>
      <c r="R18" s="552">
        <v>7844830</v>
      </c>
      <c r="S18" s="19">
        <f>(1058319/7844830)*100</f>
        <v>13.490655629248819</v>
      </c>
      <c r="T18" s="317">
        <f t="shared" si="0"/>
        <v>0</v>
      </c>
    </row>
    <row r="19" spans="1:20">
      <c r="A19" s="21" t="s">
        <v>17</v>
      </c>
      <c r="B19" s="16">
        <v>20.582523116704905</v>
      </c>
      <c r="C19" s="16">
        <v>15.593112936853307</v>
      </c>
      <c r="D19" s="16">
        <v>14.429562646417429</v>
      </c>
      <c r="E19" s="16">
        <v>13.684958164225666</v>
      </c>
      <c r="F19" s="16">
        <v>12.902242692215845</v>
      </c>
      <c r="G19" s="16">
        <v>13.004315669185711</v>
      </c>
      <c r="H19" s="16">
        <v>13.907935008062958</v>
      </c>
      <c r="I19" s="16">
        <v>79.417476883295095</v>
      </c>
      <c r="J19" s="16">
        <v>84.406887063146698</v>
      </c>
      <c r="K19" s="16">
        <v>85.570437353582577</v>
      </c>
      <c r="L19" s="16">
        <v>86.315041835774338</v>
      </c>
      <c r="M19" s="16">
        <v>87.09775730778415</v>
      </c>
      <c r="N19" s="547">
        <v>86.995684330814299</v>
      </c>
      <c r="O19" s="17">
        <v>86.092064991937036</v>
      </c>
      <c r="Q19" s="16">
        <v>2251362</v>
      </c>
      <c r="R19" s="552">
        <v>16187608</v>
      </c>
      <c r="S19" s="16">
        <f>(2251362/16187608)*100</f>
        <v>13.907935008062958</v>
      </c>
      <c r="T19" s="317">
        <f t="shared" si="0"/>
        <v>0</v>
      </c>
    </row>
    <row r="20" spans="1:20">
      <c r="A20" s="18" t="s">
        <v>18</v>
      </c>
      <c r="B20" s="19">
        <v>46.665149203994389</v>
      </c>
      <c r="C20" s="19">
        <v>38.381302739784324</v>
      </c>
      <c r="D20" s="19">
        <v>35.47665945676696</v>
      </c>
      <c r="E20" s="19">
        <v>34.596492883123453</v>
      </c>
      <c r="F20" s="19">
        <v>32.060226828906075</v>
      </c>
      <c r="G20" s="19">
        <v>31.318694830680592</v>
      </c>
      <c r="H20" s="19">
        <v>31.345099576374242</v>
      </c>
      <c r="I20" s="19">
        <v>53.334850796005604</v>
      </c>
      <c r="J20" s="19">
        <v>61.618697260215669</v>
      </c>
      <c r="K20" s="19">
        <v>64.523340543233047</v>
      </c>
      <c r="L20" s="19">
        <v>65.40350711687654</v>
      </c>
      <c r="M20" s="19">
        <v>67.939773171093933</v>
      </c>
      <c r="N20" s="548">
        <v>68.681305169319401</v>
      </c>
      <c r="O20" s="20">
        <v>68.654900423625762</v>
      </c>
      <c r="Q20" s="19">
        <v>1437007</v>
      </c>
      <c r="R20" s="552">
        <v>4584471</v>
      </c>
      <c r="S20" s="19">
        <f>(1437007/4584471)*100</f>
        <v>31.345099576374242</v>
      </c>
      <c r="T20" s="317">
        <f t="shared" si="0"/>
        <v>0</v>
      </c>
    </row>
    <row r="21" spans="1:20">
      <c r="A21" s="21" t="s">
        <v>19</v>
      </c>
      <c r="B21" s="16">
        <v>26.159949064976999</v>
      </c>
      <c r="C21" s="16">
        <v>14.378453281386108</v>
      </c>
      <c r="D21" s="16">
        <v>14.094361673073804</v>
      </c>
      <c r="E21" s="16">
        <v>14.567902187107792</v>
      </c>
      <c r="F21" s="16">
        <v>13.941170525866777</v>
      </c>
      <c r="G21" s="16">
        <v>16.14250740057404</v>
      </c>
      <c r="H21" s="16">
        <v>17.359758925649658</v>
      </c>
      <c r="I21" s="16">
        <v>73.840050935023001</v>
      </c>
      <c r="J21" s="16">
        <v>85.621546718613899</v>
      </c>
      <c r="K21" s="16">
        <v>85.905638326926194</v>
      </c>
      <c r="L21" s="16">
        <v>85.432097812892209</v>
      </c>
      <c r="M21" s="16">
        <v>86.058829474133219</v>
      </c>
      <c r="N21" s="547">
        <v>83.857492599425967</v>
      </c>
      <c r="O21" s="17">
        <v>82.640241074350342</v>
      </c>
      <c r="Q21" s="16">
        <v>330497</v>
      </c>
      <c r="R21" s="552">
        <v>1903811</v>
      </c>
      <c r="S21" s="16">
        <f>(330497/1903811)*100</f>
        <v>17.359758925649658</v>
      </c>
      <c r="T21" s="317">
        <f t="shared" si="0"/>
        <v>0</v>
      </c>
    </row>
    <row r="22" spans="1:20">
      <c r="A22" s="18" t="s">
        <v>20</v>
      </c>
      <c r="B22" s="19">
        <v>42.91191538588663</v>
      </c>
      <c r="C22" s="19">
        <v>37.945147172776586</v>
      </c>
      <c r="D22" s="19">
        <v>36.999136836987098</v>
      </c>
      <c r="E22" s="19">
        <v>35.835946032591274</v>
      </c>
      <c r="F22" s="19">
        <v>33.558425750038964</v>
      </c>
      <c r="G22" s="19">
        <v>31.055439782705474</v>
      </c>
      <c r="H22" s="19">
        <v>30.680834850345036</v>
      </c>
      <c r="I22" s="19">
        <v>57.088084614113363</v>
      </c>
      <c r="J22" s="19">
        <v>62.054852827223414</v>
      </c>
      <c r="K22" s="19">
        <v>63.000863163012909</v>
      </c>
      <c r="L22" s="19">
        <v>64.164053967408734</v>
      </c>
      <c r="M22" s="19">
        <v>66.44157424996105</v>
      </c>
      <c r="N22" s="548">
        <v>68.944560217294523</v>
      </c>
      <c r="O22" s="20">
        <v>69.319165149654964</v>
      </c>
      <c r="Q22" s="19">
        <v>362356</v>
      </c>
      <c r="R22" s="552">
        <v>1181050</v>
      </c>
      <c r="S22" s="19">
        <f>(362356/1181050)*100</f>
        <v>30.680834850345036</v>
      </c>
      <c r="T22" s="317">
        <f t="shared" si="0"/>
        <v>0</v>
      </c>
    </row>
    <row r="23" spans="1:20">
      <c r="A23" s="21" t="s">
        <v>21</v>
      </c>
      <c r="B23" s="16">
        <v>12.564334585206566</v>
      </c>
      <c r="C23" s="16">
        <v>8.0058126926591999</v>
      </c>
      <c r="D23" s="16">
        <v>7.0497736129036976</v>
      </c>
      <c r="E23" s="16">
        <v>6.5926109655330887</v>
      </c>
      <c r="F23" s="16">
        <v>5.6398792939381206</v>
      </c>
      <c r="G23" s="16">
        <v>5.3150366888451552</v>
      </c>
      <c r="H23" s="16">
        <v>6.1650308311117641</v>
      </c>
      <c r="I23" s="16">
        <v>87.435665414793434</v>
      </c>
      <c r="J23" s="16">
        <v>91.994187307340809</v>
      </c>
      <c r="K23" s="16">
        <v>92.950226387096308</v>
      </c>
      <c r="L23" s="16">
        <v>93.407389034466917</v>
      </c>
      <c r="M23" s="16">
        <v>94.360120706061878</v>
      </c>
      <c r="N23" s="547">
        <v>94.684963311154846</v>
      </c>
      <c r="O23" s="17">
        <v>93.834969168888236</v>
      </c>
      <c r="Q23" s="16">
        <v>315619</v>
      </c>
      <c r="R23" s="552">
        <v>5119504</v>
      </c>
      <c r="S23" s="16">
        <f>(315619/5119504)*100</f>
        <v>6.1650308311117641</v>
      </c>
      <c r="T23" s="317">
        <f t="shared" si="0"/>
        <v>0</v>
      </c>
    </row>
    <row r="24" spans="1:20">
      <c r="A24" s="18" t="s">
        <v>22</v>
      </c>
      <c r="B24" s="19">
        <v>68.009848565432264</v>
      </c>
      <c r="C24" s="19">
        <v>60.547132694829706</v>
      </c>
      <c r="D24" s="19">
        <v>56.502549633853071</v>
      </c>
      <c r="E24" s="19">
        <v>55.467326205774455</v>
      </c>
      <c r="F24" s="19">
        <v>52.926168743714044</v>
      </c>
      <c r="G24" s="19">
        <v>52.676933646364688</v>
      </c>
      <c r="H24" s="19">
        <v>51.581684870720935</v>
      </c>
      <c r="I24" s="19">
        <v>31.990151434567736</v>
      </c>
      <c r="J24" s="19">
        <v>39.452867305170294</v>
      </c>
      <c r="K24" s="19">
        <v>43.497450366146936</v>
      </c>
      <c r="L24" s="19">
        <v>44.532673794225545</v>
      </c>
      <c r="M24" s="19">
        <v>47.073831256285963</v>
      </c>
      <c r="N24" s="548">
        <v>47.323066353635305</v>
      </c>
      <c r="O24" s="20">
        <v>48.418315129279065</v>
      </c>
      <c r="Q24" s="19">
        <v>2046704</v>
      </c>
      <c r="R24" s="552">
        <v>3967889</v>
      </c>
      <c r="S24" s="19">
        <f>(2046704/3967889)*100</f>
        <v>51.581684870720935</v>
      </c>
      <c r="T24" s="317">
        <f t="shared" si="0"/>
        <v>0</v>
      </c>
    </row>
    <row r="25" spans="1:20">
      <c r="A25" s="21" t="s">
        <v>23</v>
      </c>
      <c r="B25" s="16">
        <v>43.246382959021055</v>
      </c>
      <c r="C25" s="16">
        <v>35.707366349005994</v>
      </c>
      <c r="D25" s="16">
        <v>33.398423351097932</v>
      </c>
      <c r="E25" s="16">
        <v>31.717049271906912</v>
      </c>
      <c r="F25" s="16">
        <v>29.395985571970822</v>
      </c>
      <c r="G25" s="16">
        <v>28.22649251387887</v>
      </c>
      <c r="H25" s="16">
        <v>27.940925447929555</v>
      </c>
      <c r="I25" s="16">
        <v>56.753617040978945</v>
      </c>
      <c r="J25" s="16">
        <v>64.292633650994006</v>
      </c>
      <c r="K25" s="16">
        <v>66.601576648902068</v>
      </c>
      <c r="L25" s="16">
        <v>68.282950728093098</v>
      </c>
      <c r="M25" s="16">
        <v>70.604014428029188</v>
      </c>
      <c r="N25" s="547">
        <v>71.773507486121119</v>
      </c>
      <c r="O25" s="17">
        <v>72.059074552070442</v>
      </c>
      <c r="Q25" s="16">
        <v>1723643</v>
      </c>
      <c r="R25" s="552">
        <v>6168883</v>
      </c>
      <c r="S25" s="16">
        <f>(1723643/6168883)*100</f>
        <v>27.940925447929555</v>
      </c>
      <c r="T25" s="317">
        <f t="shared" si="0"/>
        <v>0</v>
      </c>
    </row>
    <row r="26" spans="1:20">
      <c r="A26" s="18" t="s">
        <v>24</v>
      </c>
      <c r="B26" s="19">
        <v>52.593208536989344</v>
      </c>
      <c r="C26" s="19">
        <v>40.276056257639823</v>
      </c>
      <c r="D26" s="19">
        <v>35.559498942802584</v>
      </c>
      <c r="E26" s="19">
        <v>32.431250738799093</v>
      </c>
      <c r="F26" s="19">
        <v>30.125164331763383</v>
      </c>
      <c r="G26" s="19">
        <v>29.577824618682154</v>
      </c>
      <c r="H26" s="19">
        <v>31.211672844799676</v>
      </c>
      <c r="I26" s="19">
        <v>47.406791463010663</v>
      </c>
      <c r="J26" s="19">
        <v>59.723943742360177</v>
      </c>
      <c r="K26" s="19">
        <v>64.440501057197423</v>
      </c>
      <c r="L26" s="19">
        <v>67.568749261200907</v>
      </c>
      <c r="M26" s="19">
        <v>69.874835668236614</v>
      </c>
      <c r="N26" s="548">
        <v>70.422175381317842</v>
      </c>
      <c r="O26" s="20">
        <v>68.788327155200321</v>
      </c>
      <c r="Q26" s="19">
        <v>636210</v>
      </c>
      <c r="R26" s="552">
        <v>2038372</v>
      </c>
      <c r="S26" s="19">
        <f>(636210/2038372)*100</f>
        <v>31.211672844799676</v>
      </c>
      <c r="T26" s="317">
        <f t="shared" si="0"/>
        <v>0</v>
      </c>
    </row>
    <row r="27" spans="1:20">
      <c r="A27" s="21" t="s">
        <v>25</v>
      </c>
      <c r="B27" s="16">
        <v>40.920415071796803</v>
      </c>
      <c r="C27" s="16">
        <v>26.131362297451531</v>
      </c>
      <c r="D27" s="16">
        <v>19.726495872279457</v>
      </c>
      <c r="E27" s="16">
        <v>17.535027195435692</v>
      </c>
      <c r="F27" s="16">
        <v>14.417748824328882</v>
      </c>
      <c r="G27" s="16">
        <v>11.84826543590796</v>
      </c>
      <c r="H27" s="16">
        <v>11.108432419040971</v>
      </c>
      <c r="I27" s="16">
        <v>59.079584928203197</v>
      </c>
      <c r="J27" s="16">
        <v>73.868637702548469</v>
      </c>
      <c r="K27" s="16">
        <v>80.273504127720543</v>
      </c>
      <c r="L27" s="16">
        <v>82.464972804564312</v>
      </c>
      <c r="M27" s="16">
        <v>85.582251175671118</v>
      </c>
      <c r="N27" s="547">
        <v>88.151734564092038</v>
      </c>
      <c r="O27" s="17">
        <v>88.891567580959034</v>
      </c>
      <c r="Q27" s="16">
        <v>166800</v>
      </c>
      <c r="R27" s="552">
        <v>1501562</v>
      </c>
      <c r="S27" s="16">
        <f>(166800/1501562)*100</f>
        <v>11.108432419040971</v>
      </c>
      <c r="T27" s="317">
        <f t="shared" si="0"/>
        <v>0</v>
      </c>
    </row>
    <row r="28" spans="1:20">
      <c r="A28" s="18" t="s">
        <v>26</v>
      </c>
      <c r="B28" s="19">
        <v>53.042219544498955</v>
      </c>
      <c r="C28" s="19">
        <v>44.836752634676643</v>
      </c>
      <c r="D28" s="19">
        <v>42.208588566783426</v>
      </c>
      <c r="E28" s="19">
        <v>40.956135620346529</v>
      </c>
      <c r="F28" s="19">
        <v>37.356611768766697</v>
      </c>
      <c r="G28" s="19">
        <v>36.163275598932202</v>
      </c>
      <c r="H28" s="19">
        <v>35.091139221876354</v>
      </c>
      <c r="I28" s="19">
        <v>46.957780455501037</v>
      </c>
      <c r="J28" s="19">
        <v>55.16324736532335</v>
      </c>
      <c r="K28" s="19">
        <v>57.791411433216567</v>
      </c>
      <c r="L28" s="19">
        <v>59.043864379653463</v>
      </c>
      <c r="M28" s="19">
        <v>62.64338823123331</v>
      </c>
      <c r="N28" s="548">
        <v>63.836724401067791</v>
      </c>
      <c r="O28" s="20">
        <v>64.908860778123653</v>
      </c>
      <c r="Q28" s="19">
        <v>953714</v>
      </c>
      <c r="R28" s="552">
        <v>2717820</v>
      </c>
      <c r="S28" s="19">
        <f>(953714/2717820)*100</f>
        <v>35.091139221876354</v>
      </c>
      <c r="T28" s="317">
        <f t="shared" si="0"/>
        <v>0</v>
      </c>
    </row>
    <row r="29" spans="1:20">
      <c r="A29" s="21" t="s">
        <v>27</v>
      </c>
      <c r="B29" s="16">
        <v>43.263893130885151</v>
      </c>
      <c r="C29" s="16">
        <v>35.915953057411478</v>
      </c>
      <c r="D29" s="16">
        <v>33.394910694961197</v>
      </c>
      <c r="E29" s="16">
        <v>32.577564879827058</v>
      </c>
      <c r="F29" s="16">
        <v>29.201569365928016</v>
      </c>
      <c r="G29" s="16">
        <v>27.169759238604779</v>
      </c>
      <c r="H29" s="16">
        <v>25.496094320203376</v>
      </c>
      <c r="I29" s="16">
        <v>56.736106869114856</v>
      </c>
      <c r="J29" s="16">
        <v>64.084046942588529</v>
      </c>
      <c r="K29" s="16">
        <v>66.605089305038803</v>
      </c>
      <c r="L29" s="16">
        <v>67.422435120172935</v>
      </c>
      <c r="M29" s="16">
        <v>70.798430634071991</v>
      </c>
      <c r="N29" s="547">
        <v>72.830240761395231</v>
      </c>
      <c r="O29" s="17">
        <v>74.503905679796617</v>
      </c>
      <c r="Q29" s="16">
        <v>756296</v>
      </c>
      <c r="R29" s="552">
        <v>2966321</v>
      </c>
      <c r="S29" s="16">
        <f>(756296/2966321)*100</f>
        <v>25.496094320203376</v>
      </c>
      <c r="T29" s="317">
        <f t="shared" si="0"/>
        <v>0</v>
      </c>
    </row>
    <row r="30" spans="1:20">
      <c r="A30" s="18" t="s">
        <v>28</v>
      </c>
      <c r="B30" s="19">
        <v>29.455424450241825</v>
      </c>
      <c r="C30" s="19">
        <v>20.867391311500398</v>
      </c>
      <c r="D30" s="19">
        <v>18.563237460297977</v>
      </c>
      <c r="E30" s="19">
        <v>16.908310400370958</v>
      </c>
      <c r="F30" s="19">
        <v>14.212975199813267</v>
      </c>
      <c r="G30" s="19">
        <v>13.981400799254832</v>
      </c>
      <c r="H30" s="19">
        <v>12.567176432202587</v>
      </c>
      <c r="I30" s="19">
        <v>70.544575549758179</v>
      </c>
      <c r="J30" s="19">
        <v>79.132608688499602</v>
      </c>
      <c r="K30" s="19">
        <v>81.436762539702016</v>
      </c>
      <c r="L30" s="19">
        <v>83.091689599629049</v>
      </c>
      <c r="M30" s="19">
        <v>85.787024800186728</v>
      </c>
      <c r="N30" s="548">
        <v>86.018599200745172</v>
      </c>
      <c r="O30" s="20">
        <v>87.432823567797413</v>
      </c>
      <c r="Q30" s="19">
        <v>358206</v>
      </c>
      <c r="R30" s="552">
        <v>2850330</v>
      </c>
      <c r="S30" s="19">
        <f>(358206/2850330)*100</f>
        <v>12.567176432202587</v>
      </c>
      <c r="T30" s="317">
        <f t="shared" si="0"/>
        <v>0</v>
      </c>
    </row>
    <row r="31" spans="1:20">
      <c r="A31" s="21" t="s">
        <v>29</v>
      </c>
      <c r="B31" s="16">
        <v>61.80951135554362</v>
      </c>
      <c r="C31" s="16">
        <v>50.343200971670278</v>
      </c>
      <c r="D31" s="16">
        <v>47.891688381941812</v>
      </c>
      <c r="E31" s="16">
        <v>46.264857976064434</v>
      </c>
      <c r="F31" s="16">
        <v>45.009243862592832</v>
      </c>
      <c r="G31" s="16">
        <v>42.619213857928365</v>
      </c>
      <c r="H31" s="16">
        <v>40.824925102451829</v>
      </c>
      <c r="I31" s="16">
        <v>38.19048864445638</v>
      </c>
      <c r="J31" s="16">
        <v>49.656799028329729</v>
      </c>
      <c r="K31" s="16">
        <v>52.108311618058188</v>
      </c>
      <c r="L31" s="16">
        <v>53.735142023935566</v>
      </c>
      <c r="M31" s="16">
        <v>54.990756137407168</v>
      </c>
      <c r="N31" s="547">
        <v>57.380786142071635</v>
      </c>
      <c r="O31" s="17">
        <v>59.175074897548171</v>
      </c>
      <c r="Q31" s="16">
        <v>977868</v>
      </c>
      <c r="R31" s="552">
        <v>2395272</v>
      </c>
      <c r="S31" s="16">
        <f>(977868/2395272)*100</f>
        <v>40.824925102451829</v>
      </c>
      <c r="T31" s="317">
        <f t="shared" si="0"/>
        <v>0</v>
      </c>
    </row>
    <row r="32" spans="1:20">
      <c r="A32" s="18" t="s">
        <v>30</v>
      </c>
      <c r="B32" s="19">
        <v>24.865054736750213</v>
      </c>
      <c r="C32" s="19">
        <v>18.931392112575633</v>
      </c>
      <c r="D32" s="19">
        <v>16.776769774243785</v>
      </c>
      <c r="E32" s="19">
        <v>14.575395663698751</v>
      </c>
      <c r="F32" s="19">
        <v>12.741192988118</v>
      </c>
      <c r="G32" s="19">
        <v>12.205550221902408</v>
      </c>
      <c r="H32" s="19">
        <v>11.030514589019722</v>
      </c>
      <c r="I32" s="19">
        <v>75.13494526324979</v>
      </c>
      <c r="J32" s="19">
        <v>81.068607887424378</v>
      </c>
      <c r="K32" s="19">
        <v>83.223230225756211</v>
      </c>
      <c r="L32" s="19">
        <v>85.424604336301243</v>
      </c>
      <c r="M32" s="19">
        <v>87.258807011881999</v>
      </c>
      <c r="N32" s="548">
        <v>87.794449778097601</v>
      </c>
      <c r="O32" s="20">
        <v>88.969485410980283</v>
      </c>
      <c r="Q32" s="19">
        <v>379637</v>
      </c>
      <c r="R32" s="552">
        <v>3441698</v>
      </c>
      <c r="S32" s="19">
        <f>(379637/3441698)*100</f>
        <v>11.030514589019722</v>
      </c>
      <c r="T32" s="317">
        <f t="shared" si="0"/>
        <v>0</v>
      </c>
    </row>
    <row r="33" spans="1:20">
      <c r="A33" s="21" t="s">
        <v>31</v>
      </c>
      <c r="B33" s="16">
        <v>42.421536587513046</v>
      </c>
      <c r="C33" s="16">
        <v>23.503402834973343</v>
      </c>
      <c r="D33" s="16">
        <v>20.069372479986967</v>
      </c>
      <c r="E33" s="16">
        <v>21.543017890273266</v>
      </c>
      <c r="F33" s="16">
        <v>21.777707878716392</v>
      </c>
      <c r="G33" s="16">
        <v>20.146059271618277</v>
      </c>
      <c r="H33" s="16">
        <v>20.134548771376291</v>
      </c>
      <c r="I33" s="16">
        <v>57.578463412486947</v>
      </c>
      <c r="J33" s="16">
        <v>76.496597165026657</v>
      </c>
      <c r="K33" s="16">
        <v>79.930627520013033</v>
      </c>
      <c r="L33" s="16">
        <v>78.456982109726738</v>
      </c>
      <c r="M33" s="16">
        <v>78.222292121283616</v>
      </c>
      <c r="N33" s="547">
        <v>79.85394072838173</v>
      </c>
      <c r="O33" s="17">
        <v>79.865451228623712</v>
      </c>
      <c r="Q33" s="16">
        <v>256282</v>
      </c>
      <c r="R33" s="552">
        <v>1272847</v>
      </c>
      <c r="S33" s="16">
        <f>(256282/1272847)*100</f>
        <v>20.134548771376291</v>
      </c>
      <c r="T33" s="317">
        <f t="shared" si="0"/>
        <v>0</v>
      </c>
    </row>
    <row r="34" spans="1:20">
      <c r="A34" s="18" t="s">
        <v>32</v>
      </c>
      <c r="B34" s="19">
        <v>49.08223947970184</v>
      </c>
      <c r="C34" s="19">
        <v>43.776627711300101</v>
      </c>
      <c r="D34" s="19">
        <v>41.620278318216549</v>
      </c>
      <c r="E34" s="19">
        <v>40.946840884501675</v>
      </c>
      <c r="F34" s="19">
        <v>39.372260806777405</v>
      </c>
      <c r="G34" s="19">
        <v>38.937386647519354</v>
      </c>
      <c r="H34" s="19">
        <v>38.838373597304411</v>
      </c>
      <c r="I34" s="19">
        <v>50.91776052029816</v>
      </c>
      <c r="J34" s="19">
        <v>56.223372288699899</v>
      </c>
      <c r="K34" s="19">
        <v>58.379721681783451</v>
      </c>
      <c r="L34" s="19">
        <v>59.053159115498325</v>
      </c>
      <c r="M34" s="19">
        <v>60.627739193222595</v>
      </c>
      <c r="N34" s="548">
        <v>61.062613352480653</v>
      </c>
      <c r="O34" s="20">
        <v>61.161626402695589</v>
      </c>
      <c r="Q34" s="19">
        <v>3150765</v>
      </c>
      <c r="R34" s="552">
        <v>8112505</v>
      </c>
      <c r="S34" s="19">
        <f>(3150765/8112505)*100</f>
        <v>38.838373597304411</v>
      </c>
      <c r="T34" s="317">
        <f t="shared" si="0"/>
        <v>0</v>
      </c>
    </row>
    <row r="35" spans="1:20">
      <c r="A35" s="21" t="s">
        <v>33</v>
      </c>
      <c r="B35" s="16">
        <v>26.481457282983605</v>
      </c>
      <c r="C35" s="16">
        <v>21.374528592601287</v>
      </c>
      <c r="D35" s="16">
        <v>19.66007161661598</v>
      </c>
      <c r="E35" s="16">
        <v>18.662111554025124</v>
      </c>
      <c r="F35" s="16">
        <v>17.023576264961946</v>
      </c>
      <c r="G35" s="16">
        <v>15.996352994538185</v>
      </c>
      <c r="H35" s="16">
        <v>15.454790372763361</v>
      </c>
      <c r="I35" s="16">
        <v>73.518542717016402</v>
      </c>
      <c r="J35" s="16">
        <v>78.62547140739872</v>
      </c>
      <c r="K35" s="16">
        <v>80.33992838338402</v>
      </c>
      <c r="L35" s="16">
        <v>81.337888445974883</v>
      </c>
      <c r="M35" s="16">
        <v>82.976423735038054</v>
      </c>
      <c r="N35" s="547">
        <v>84.003647005461815</v>
      </c>
      <c r="O35" s="17">
        <v>84.545209627236645</v>
      </c>
      <c r="Q35" s="16">
        <v>324114</v>
      </c>
      <c r="R35" s="552">
        <v>2097175</v>
      </c>
      <c r="S35" s="16">
        <f>(324114/2097175)*100</f>
        <v>15.454790372763361</v>
      </c>
      <c r="T35" s="317">
        <f t="shared" si="0"/>
        <v>0</v>
      </c>
    </row>
    <row r="36" spans="1:20">
      <c r="A36" s="18" t="s">
        <v>34</v>
      </c>
      <c r="B36" s="19">
        <v>62.489378359121417</v>
      </c>
      <c r="C36" s="19">
        <v>54.06202035064792</v>
      </c>
      <c r="D36" s="19">
        <v>49.825588703595074</v>
      </c>
      <c r="E36" s="19">
        <v>46.656422455507865</v>
      </c>
      <c r="F36" s="19">
        <v>42.753046738593191</v>
      </c>
      <c r="G36" s="19">
        <v>40.523443181177832</v>
      </c>
      <c r="H36" s="19">
        <v>38.748386059096674</v>
      </c>
      <c r="I36" s="19">
        <v>37.510621640878583</v>
      </c>
      <c r="J36" s="19">
        <v>45.937979649352087</v>
      </c>
      <c r="K36" s="19">
        <v>50.174411296404934</v>
      </c>
      <c r="L36" s="19">
        <v>53.343577544492135</v>
      </c>
      <c r="M36" s="19">
        <v>57.246953261406809</v>
      </c>
      <c r="N36" s="548">
        <v>59.476556818822168</v>
      </c>
      <c r="O36" s="20">
        <v>61.251613940903326</v>
      </c>
      <c r="Q36" s="19">
        <v>611918</v>
      </c>
      <c r="R36" s="552">
        <v>1579209</v>
      </c>
      <c r="S36" s="19">
        <f>(611918/1579209)*100</f>
        <v>38.748386059096674</v>
      </c>
      <c r="T36" s="317">
        <f t="shared" si="0"/>
        <v>0</v>
      </c>
    </row>
    <row r="37" spans="1:20" ht="15.75" thickBot="1">
      <c r="A37" s="22" t="s">
        <v>35</v>
      </c>
      <c r="B37" s="23">
        <v>33.729394373416334</v>
      </c>
      <c r="C37" s="23">
        <v>28.664695088821617</v>
      </c>
      <c r="D37" s="23">
        <v>26.497617495896424</v>
      </c>
      <c r="E37" s="23">
        <v>25.361895416627394</v>
      </c>
      <c r="F37" s="23">
        <v>23.509335176955457</v>
      </c>
      <c r="G37" s="23">
        <v>23.188473192933898</v>
      </c>
      <c r="H37" s="23">
        <v>22.995098173605584</v>
      </c>
      <c r="I37" s="23">
        <v>66.270605626583674</v>
      </c>
      <c r="J37" s="23">
        <v>71.335304911178383</v>
      </c>
      <c r="K37" s="23">
        <v>73.502382504103579</v>
      </c>
      <c r="L37" s="23">
        <v>74.638104583372595</v>
      </c>
      <c r="M37" s="23">
        <v>76.49066482304454</v>
      </c>
      <c r="N37" s="549">
        <v>76.811526807066102</v>
      </c>
      <c r="O37" s="24">
        <v>77.004901826394416</v>
      </c>
      <c r="Q37" s="16">
        <f>SUM(Q5:Q36)</f>
        <v>27486214</v>
      </c>
      <c r="R37" s="552">
        <v>119530753</v>
      </c>
      <c r="S37" s="16">
        <f>Q37/R37*100</f>
        <v>22.995098173605584</v>
      </c>
      <c r="T37" s="317">
        <f t="shared" si="0"/>
        <v>0</v>
      </c>
    </row>
    <row r="38" spans="1:20" s="317" customFormat="1" ht="37.5" customHeight="1">
      <c r="A38" s="860" t="s">
        <v>562</v>
      </c>
      <c r="B38" s="860"/>
      <c r="C38" s="860"/>
      <c r="D38" s="860"/>
      <c r="E38" s="860"/>
      <c r="F38" s="860"/>
      <c r="G38" s="860"/>
      <c r="H38" s="860"/>
      <c r="I38" s="860"/>
      <c r="J38" s="860"/>
      <c r="K38" s="860"/>
      <c r="L38" s="860"/>
      <c r="M38" s="860"/>
      <c r="N38" s="860"/>
      <c r="O38" s="860"/>
    </row>
    <row r="39" spans="1:20">
      <c r="A39" s="11" t="s">
        <v>36</v>
      </c>
      <c r="B39" s="11"/>
      <c r="C39" s="11"/>
      <c r="D39" s="11"/>
      <c r="E39" s="11"/>
      <c r="F39" s="11"/>
      <c r="G39" s="11"/>
      <c r="H39" s="11"/>
      <c r="I39" s="12"/>
      <c r="J39" s="12"/>
      <c r="K39" s="12"/>
      <c r="L39" s="12"/>
      <c r="M39" s="12"/>
      <c r="N39" s="12"/>
    </row>
    <row r="40" spans="1:20" ht="45" customHeight="1">
      <c r="A40" s="857" t="s">
        <v>561</v>
      </c>
      <c r="B40" s="857"/>
      <c r="C40" s="857"/>
      <c r="D40" s="857"/>
      <c r="E40" s="857"/>
      <c r="F40" s="857"/>
      <c r="G40" s="857"/>
      <c r="H40" s="857"/>
      <c r="I40" s="857"/>
      <c r="J40" s="857"/>
      <c r="K40" s="857"/>
      <c r="L40" s="857"/>
      <c r="M40" s="857"/>
      <c r="N40" s="857"/>
      <c r="O40" s="857"/>
    </row>
    <row r="41" spans="1:20">
      <c r="A41" s="11" t="s">
        <v>66</v>
      </c>
      <c r="B41" s="11"/>
      <c r="C41" s="11"/>
      <c r="D41" s="11"/>
      <c r="E41" s="11"/>
      <c r="F41" s="11"/>
      <c r="G41" s="11"/>
      <c r="H41" s="11"/>
    </row>
    <row r="42" spans="1:20" ht="43.5" customHeight="1">
      <c r="A42" s="858" t="s">
        <v>692</v>
      </c>
      <c r="B42" s="858"/>
      <c r="C42" s="858"/>
      <c r="D42" s="858"/>
      <c r="E42" s="858"/>
      <c r="F42" s="858"/>
      <c r="G42" s="858"/>
      <c r="H42" s="858"/>
      <c r="I42" s="858"/>
      <c r="J42" s="858"/>
      <c r="K42" s="858"/>
      <c r="L42" s="858"/>
      <c r="M42" s="858"/>
      <c r="N42" s="858"/>
      <c r="O42" s="858"/>
    </row>
  </sheetData>
  <mergeCells count="7">
    <mergeCell ref="A42:O42"/>
    <mergeCell ref="A1:O1"/>
    <mergeCell ref="A3:A4"/>
    <mergeCell ref="B3:H3"/>
    <mergeCell ref="I3:O3"/>
    <mergeCell ref="A40:O40"/>
    <mergeCell ref="A38:O38"/>
  </mergeCells>
  <pageMargins left="0.7" right="0.7" top="0.75" bottom="0.75" header="0.3" footer="0.3"/>
  <pageSetup orientation="portrait" r:id="rId1"/>
  <webPublishItems count="1">
    <webPublishItem id="10376" divId="Copia de Amb en núm _ formato de libro - Act 05-09-2017 _vf_g_10376" sourceType="range" sourceRef="A1:O42" destinationFile="C:\Users\lizzeth.romero\Documents\Numeralia_2017\C2.htm"/>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K41"/>
  <sheetViews>
    <sheetView zoomScaleNormal="100" workbookViewId="0">
      <pane ySplit="3" topLeftCell="A4" activePane="bottomLeft" state="frozen"/>
      <selection pane="bottomLeft" sqref="A1:K1"/>
    </sheetView>
  </sheetViews>
  <sheetFormatPr baseColWidth="10" defaultColWidth="20.7109375" defaultRowHeight="15"/>
  <cols>
    <col min="1" max="1" width="14.7109375" customWidth="1"/>
    <col min="2" max="6" width="7.28515625" customWidth="1"/>
    <col min="7" max="7" width="7.28515625" style="308" customWidth="1"/>
    <col min="8" max="8" width="7.28515625" style="317" customWidth="1"/>
    <col min="9" max="10" width="7.28515625" style="614" customWidth="1"/>
    <col min="11" max="11" width="7.28515625" customWidth="1"/>
    <col min="184" max="184" width="14.7109375" customWidth="1"/>
    <col min="185" max="206" width="8.28515625" customWidth="1"/>
    <col min="440" max="440" width="14.7109375" customWidth="1"/>
    <col min="441" max="462" width="8.28515625" customWidth="1"/>
    <col min="696" max="696" width="14.7109375" customWidth="1"/>
    <col min="697" max="718" width="8.28515625" customWidth="1"/>
    <col min="952" max="952" width="14.7109375" customWidth="1"/>
    <col min="953" max="974" width="8.28515625" customWidth="1"/>
    <col min="1208" max="1208" width="14.7109375" customWidth="1"/>
    <col min="1209" max="1230" width="8.28515625" customWidth="1"/>
    <col min="1464" max="1464" width="14.7109375" customWidth="1"/>
    <col min="1465" max="1486" width="8.28515625" customWidth="1"/>
    <col min="1720" max="1720" width="14.7109375" customWidth="1"/>
    <col min="1721" max="1742" width="8.28515625" customWidth="1"/>
    <col min="1976" max="1976" width="14.7109375" customWidth="1"/>
    <col min="1977" max="1998" width="8.28515625" customWidth="1"/>
    <col min="2232" max="2232" width="14.7109375" customWidth="1"/>
    <col min="2233" max="2254" width="8.28515625" customWidth="1"/>
    <col min="2488" max="2488" width="14.7109375" customWidth="1"/>
    <col min="2489" max="2510" width="8.28515625" customWidth="1"/>
    <col min="2744" max="2744" width="14.7109375" customWidth="1"/>
    <col min="2745" max="2766" width="8.28515625" customWidth="1"/>
    <col min="3000" max="3000" width="14.7109375" customWidth="1"/>
    <col min="3001" max="3022" width="8.28515625" customWidth="1"/>
    <col min="3256" max="3256" width="14.7109375" customWidth="1"/>
    <col min="3257" max="3278" width="8.28515625" customWidth="1"/>
    <col min="3512" max="3512" width="14.7109375" customWidth="1"/>
    <col min="3513" max="3534" width="8.28515625" customWidth="1"/>
    <col min="3768" max="3768" width="14.7109375" customWidth="1"/>
    <col min="3769" max="3790" width="8.28515625" customWidth="1"/>
    <col min="4024" max="4024" width="14.7109375" customWidth="1"/>
    <col min="4025" max="4046" width="8.28515625" customWidth="1"/>
    <col min="4280" max="4280" width="14.7109375" customWidth="1"/>
    <col min="4281" max="4302" width="8.28515625" customWidth="1"/>
    <col min="4536" max="4536" width="14.7109375" customWidth="1"/>
    <col min="4537" max="4558" width="8.28515625" customWidth="1"/>
    <col min="4792" max="4792" width="14.7109375" customWidth="1"/>
    <col min="4793" max="4814" width="8.28515625" customWidth="1"/>
    <col min="5048" max="5048" width="14.7109375" customWidth="1"/>
    <col min="5049" max="5070" width="8.28515625" customWidth="1"/>
    <col min="5304" max="5304" width="14.7109375" customWidth="1"/>
    <col min="5305" max="5326" width="8.28515625" customWidth="1"/>
    <col min="5560" max="5560" width="14.7109375" customWidth="1"/>
    <col min="5561" max="5582" width="8.28515625" customWidth="1"/>
    <col min="5816" max="5816" width="14.7109375" customWidth="1"/>
    <col min="5817" max="5838" width="8.28515625" customWidth="1"/>
    <col min="6072" max="6072" width="14.7109375" customWidth="1"/>
    <col min="6073" max="6094" width="8.28515625" customWidth="1"/>
    <col min="6328" max="6328" width="14.7109375" customWidth="1"/>
    <col min="6329" max="6350" width="8.28515625" customWidth="1"/>
    <col min="6584" max="6584" width="14.7109375" customWidth="1"/>
    <col min="6585" max="6606" width="8.28515625" customWidth="1"/>
    <col min="6840" max="6840" width="14.7109375" customWidth="1"/>
    <col min="6841" max="6862" width="8.28515625" customWidth="1"/>
    <col min="7096" max="7096" width="14.7109375" customWidth="1"/>
    <col min="7097" max="7118" width="8.28515625" customWidth="1"/>
    <col min="7352" max="7352" width="14.7109375" customWidth="1"/>
    <col min="7353" max="7374" width="8.28515625" customWidth="1"/>
    <col min="7608" max="7608" width="14.7109375" customWidth="1"/>
    <col min="7609" max="7630" width="8.28515625" customWidth="1"/>
    <col min="7864" max="7864" width="14.7109375" customWidth="1"/>
    <col min="7865" max="7886" width="8.28515625" customWidth="1"/>
    <col min="8120" max="8120" width="14.7109375" customWidth="1"/>
    <col min="8121" max="8142" width="8.28515625" customWidth="1"/>
    <col min="8376" max="8376" width="14.7109375" customWidth="1"/>
    <col min="8377" max="8398" width="8.28515625" customWidth="1"/>
    <col min="8632" max="8632" width="14.7109375" customWidth="1"/>
    <col min="8633" max="8654" width="8.28515625" customWidth="1"/>
    <col min="8888" max="8888" width="14.7109375" customWidth="1"/>
    <col min="8889" max="8910" width="8.28515625" customWidth="1"/>
    <col min="9144" max="9144" width="14.7109375" customWidth="1"/>
    <col min="9145" max="9166" width="8.28515625" customWidth="1"/>
    <col min="9400" max="9400" width="14.7109375" customWidth="1"/>
    <col min="9401" max="9422" width="8.28515625" customWidth="1"/>
    <col min="9656" max="9656" width="14.7109375" customWidth="1"/>
    <col min="9657" max="9678" width="8.28515625" customWidth="1"/>
    <col min="9912" max="9912" width="14.7109375" customWidth="1"/>
    <col min="9913" max="9934" width="8.28515625" customWidth="1"/>
    <col min="10168" max="10168" width="14.7109375" customWidth="1"/>
    <col min="10169" max="10190" width="8.28515625" customWidth="1"/>
    <col min="10424" max="10424" width="14.7109375" customWidth="1"/>
    <col min="10425" max="10446" width="8.28515625" customWidth="1"/>
    <col min="10680" max="10680" width="14.7109375" customWidth="1"/>
    <col min="10681" max="10702" width="8.28515625" customWidth="1"/>
    <col min="10936" max="10936" width="14.7109375" customWidth="1"/>
    <col min="10937" max="10958" width="8.28515625" customWidth="1"/>
    <col min="11192" max="11192" width="14.7109375" customWidth="1"/>
    <col min="11193" max="11214" width="8.28515625" customWidth="1"/>
    <col min="11448" max="11448" width="14.7109375" customWidth="1"/>
    <col min="11449" max="11470" width="8.28515625" customWidth="1"/>
    <col min="11704" max="11704" width="14.7109375" customWidth="1"/>
    <col min="11705" max="11726" width="8.28515625" customWidth="1"/>
    <col min="11960" max="11960" width="14.7109375" customWidth="1"/>
    <col min="11961" max="11982" width="8.28515625" customWidth="1"/>
    <col min="12216" max="12216" width="14.7109375" customWidth="1"/>
    <col min="12217" max="12238" width="8.28515625" customWidth="1"/>
    <col min="12472" max="12472" width="14.7109375" customWidth="1"/>
    <col min="12473" max="12494" width="8.28515625" customWidth="1"/>
    <col min="12728" max="12728" width="14.7109375" customWidth="1"/>
    <col min="12729" max="12750" width="8.28515625" customWidth="1"/>
    <col min="12984" max="12984" width="14.7109375" customWidth="1"/>
    <col min="12985" max="13006" width="8.28515625" customWidth="1"/>
    <col min="13240" max="13240" width="14.7109375" customWidth="1"/>
    <col min="13241" max="13262" width="8.28515625" customWidth="1"/>
    <col min="13496" max="13496" width="14.7109375" customWidth="1"/>
    <col min="13497" max="13518" width="8.28515625" customWidth="1"/>
    <col min="13752" max="13752" width="14.7109375" customWidth="1"/>
    <col min="13753" max="13774" width="8.28515625" customWidth="1"/>
    <col min="14008" max="14008" width="14.7109375" customWidth="1"/>
    <col min="14009" max="14030" width="8.28515625" customWidth="1"/>
    <col min="14264" max="14264" width="14.7109375" customWidth="1"/>
    <col min="14265" max="14286" width="8.28515625" customWidth="1"/>
    <col min="14520" max="14520" width="14.7109375" customWidth="1"/>
    <col min="14521" max="14542" width="8.28515625" customWidth="1"/>
    <col min="14776" max="14776" width="14.7109375" customWidth="1"/>
    <col min="14777" max="14798" width="8.28515625" customWidth="1"/>
    <col min="15032" max="15032" width="14.7109375" customWidth="1"/>
    <col min="15033" max="15054" width="8.28515625" customWidth="1"/>
    <col min="15288" max="15288" width="14.7109375" customWidth="1"/>
    <col min="15289" max="15310" width="8.28515625" customWidth="1"/>
    <col min="15544" max="15544" width="14.7109375" customWidth="1"/>
    <col min="15545" max="15566" width="8.28515625" customWidth="1"/>
    <col min="15800" max="15800" width="14.7109375" customWidth="1"/>
    <col min="15801" max="15822" width="8.28515625" customWidth="1"/>
    <col min="16056" max="16056" width="14.7109375" customWidth="1"/>
    <col min="16057" max="16078" width="8.28515625" customWidth="1"/>
  </cols>
  <sheetData>
    <row r="1" spans="1:11">
      <c r="A1" s="859" t="s">
        <v>143</v>
      </c>
      <c r="B1" s="859"/>
      <c r="C1" s="859"/>
      <c r="D1" s="859"/>
      <c r="E1" s="859"/>
      <c r="F1" s="859"/>
      <c r="G1" s="859"/>
      <c r="H1" s="859"/>
      <c r="I1" s="859"/>
      <c r="J1" s="859"/>
      <c r="K1" s="859"/>
    </row>
    <row r="2" spans="1:11" ht="15.75" thickBot="1">
      <c r="A2" s="1" t="s">
        <v>144</v>
      </c>
      <c r="B2" s="118"/>
      <c r="C2" s="118"/>
      <c r="D2" s="118"/>
      <c r="E2" s="118"/>
      <c r="F2" s="118"/>
      <c r="G2" s="118"/>
      <c r="H2" s="118"/>
      <c r="I2" s="118"/>
      <c r="J2" s="118"/>
      <c r="K2" s="118"/>
    </row>
    <row r="3" spans="1:11" ht="15" customHeight="1">
      <c r="A3" s="692" t="s">
        <v>2</v>
      </c>
      <c r="B3" s="3" t="s">
        <v>569</v>
      </c>
      <c r="C3" s="3">
        <v>2008</v>
      </c>
      <c r="D3" s="3">
        <v>2009</v>
      </c>
      <c r="E3" s="3">
        <v>2010</v>
      </c>
      <c r="F3" s="3">
        <v>2011</v>
      </c>
      <c r="G3" s="111">
        <v>2012</v>
      </c>
      <c r="H3" s="111">
        <v>2013</v>
      </c>
      <c r="I3" s="111">
        <v>2014</v>
      </c>
      <c r="J3" s="111">
        <v>2015</v>
      </c>
      <c r="K3" s="112">
        <v>2016</v>
      </c>
    </row>
    <row r="4" spans="1:11">
      <c r="A4" s="5" t="s">
        <v>3</v>
      </c>
      <c r="B4" s="6">
        <v>582</v>
      </c>
      <c r="C4" s="6">
        <v>657</v>
      </c>
      <c r="D4" s="6">
        <v>415</v>
      </c>
      <c r="E4" s="6">
        <v>493</v>
      </c>
      <c r="F4" s="6">
        <v>258</v>
      </c>
      <c r="G4" s="91">
        <v>448</v>
      </c>
      <c r="H4" s="91">
        <v>756</v>
      </c>
      <c r="I4" s="91">
        <v>534.70000000000005</v>
      </c>
      <c r="J4" s="91">
        <v>837</v>
      </c>
      <c r="K4" s="96">
        <v>575</v>
      </c>
    </row>
    <row r="5" spans="1:11">
      <c r="A5" s="7" t="s">
        <v>4</v>
      </c>
      <c r="B5" s="8">
        <v>105</v>
      </c>
      <c r="C5" s="8">
        <v>261</v>
      </c>
      <c r="D5" s="8">
        <v>115</v>
      </c>
      <c r="E5" s="8">
        <v>297</v>
      </c>
      <c r="F5" s="8">
        <v>207</v>
      </c>
      <c r="G5" s="92">
        <v>150</v>
      </c>
      <c r="H5" s="92">
        <v>194</v>
      </c>
      <c r="I5" s="92">
        <v>85.1</v>
      </c>
      <c r="J5" s="92">
        <v>263</v>
      </c>
      <c r="K5" s="97">
        <v>219</v>
      </c>
    </row>
    <row r="6" spans="1:11">
      <c r="A6" s="5" t="s">
        <v>5</v>
      </c>
      <c r="B6" s="6">
        <v>167</v>
      </c>
      <c r="C6" s="6">
        <v>190</v>
      </c>
      <c r="D6" s="6">
        <v>226</v>
      </c>
      <c r="E6" s="6">
        <v>109</v>
      </c>
      <c r="F6" s="6">
        <v>69</v>
      </c>
      <c r="G6" s="91">
        <v>306</v>
      </c>
      <c r="H6" s="91">
        <v>229</v>
      </c>
      <c r="I6" s="91">
        <v>334.7</v>
      </c>
      <c r="J6" s="91">
        <v>362</v>
      </c>
      <c r="K6" s="96">
        <v>200</v>
      </c>
    </row>
    <row r="7" spans="1:11">
      <c r="A7" s="7" t="s">
        <v>6</v>
      </c>
      <c r="B7" s="8">
        <v>1306</v>
      </c>
      <c r="C7" s="8">
        <v>1560</v>
      </c>
      <c r="D7" s="8">
        <v>1133</v>
      </c>
      <c r="E7" s="8">
        <v>1425</v>
      </c>
      <c r="F7" s="8">
        <v>1181</v>
      </c>
      <c r="G7" s="92">
        <v>1141</v>
      </c>
      <c r="H7" s="92">
        <v>1697</v>
      </c>
      <c r="I7" s="92">
        <v>1390.1</v>
      </c>
      <c r="J7" s="92">
        <v>1326</v>
      </c>
      <c r="K7" s="97">
        <v>1177</v>
      </c>
    </row>
    <row r="8" spans="1:11">
      <c r="A8" s="5" t="s">
        <v>7</v>
      </c>
      <c r="B8" s="6">
        <v>533</v>
      </c>
      <c r="C8" s="6">
        <v>459</v>
      </c>
      <c r="D8" s="6">
        <v>331</v>
      </c>
      <c r="E8" s="6">
        <v>592</v>
      </c>
      <c r="F8" s="6">
        <v>176</v>
      </c>
      <c r="G8" s="91">
        <v>324</v>
      </c>
      <c r="H8" s="91">
        <v>444</v>
      </c>
      <c r="I8" s="91">
        <v>423.8</v>
      </c>
      <c r="J8" s="91">
        <v>525</v>
      </c>
      <c r="K8" s="96">
        <v>555</v>
      </c>
    </row>
    <row r="9" spans="1:11">
      <c r="A9" s="7" t="s">
        <v>8</v>
      </c>
      <c r="B9" s="8">
        <v>1029</v>
      </c>
      <c r="C9" s="8">
        <v>933</v>
      </c>
      <c r="D9" s="8">
        <v>860</v>
      </c>
      <c r="E9" s="8">
        <v>1201</v>
      </c>
      <c r="F9" s="8">
        <v>1367</v>
      </c>
      <c r="G9" s="92">
        <v>991</v>
      </c>
      <c r="H9" s="92">
        <v>1877</v>
      </c>
      <c r="I9" s="92">
        <v>1920.4</v>
      </c>
      <c r="J9" s="92">
        <v>1957</v>
      </c>
      <c r="K9" s="97">
        <v>1333</v>
      </c>
    </row>
    <row r="10" spans="1:11">
      <c r="A10" s="5" t="s">
        <v>9</v>
      </c>
      <c r="B10" s="6">
        <v>2300</v>
      </c>
      <c r="C10" s="6">
        <v>2355</v>
      </c>
      <c r="D10" s="6">
        <v>1953</v>
      </c>
      <c r="E10" s="6">
        <v>2730</v>
      </c>
      <c r="F10" s="6">
        <v>2382</v>
      </c>
      <c r="G10" s="91">
        <v>1885</v>
      </c>
      <c r="H10" s="91">
        <v>2279</v>
      </c>
      <c r="I10" s="91">
        <v>2056.1</v>
      </c>
      <c r="J10" s="91">
        <v>1741</v>
      </c>
      <c r="K10" s="96">
        <v>1614</v>
      </c>
    </row>
    <row r="11" spans="1:11">
      <c r="A11" s="7" t="s">
        <v>10</v>
      </c>
      <c r="B11" s="8">
        <v>496</v>
      </c>
      <c r="C11" s="8">
        <v>550</v>
      </c>
      <c r="D11" s="8">
        <v>469</v>
      </c>
      <c r="E11" s="8">
        <v>470</v>
      </c>
      <c r="F11" s="8">
        <v>261</v>
      </c>
      <c r="G11" s="92">
        <v>472</v>
      </c>
      <c r="H11" s="92">
        <v>618</v>
      </c>
      <c r="I11" s="92">
        <v>490</v>
      </c>
      <c r="J11" s="92">
        <v>631</v>
      </c>
      <c r="K11" s="97">
        <v>513</v>
      </c>
    </row>
    <row r="12" spans="1:11">
      <c r="A12" s="699" t="s">
        <v>523</v>
      </c>
      <c r="B12" s="6">
        <v>866</v>
      </c>
      <c r="C12" s="6">
        <v>741</v>
      </c>
      <c r="D12" s="6">
        <v>713</v>
      </c>
      <c r="E12" s="6">
        <v>698</v>
      </c>
      <c r="F12" s="6">
        <v>783</v>
      </c>
      <c r="G12" s="91">
        <v>569</v>
      </c>
      <c r="H12" s="91">
        <v>698</v>
      </c>
      <c r="I12" s="91">
        <v>615.6</v>
      </c>
      <c r="J12" s="91">
        <v>492</v>
      </c>
      <c r="K12" s="96">
        <v>656</v>
      </c>
    </row>
    <row r="13" spans="1:11">
      <c r="A13" s="7" t="s">
        <v>12</v>
      </c>
      <c r="B13" s="8">
        <v>430</v>
      </c>
      <c r="C13" s="8">
        <v>643</v>
      </c>
      <c r="D13" s="8">
        <v>519</v>
      </c>
      <c r="E13" s="8">
        <v>559</v>
      </c>
      <c r="F13" s="8">
        <v>246</v>
      </c>
      <c r="G13" s="92">
        <v>406</v>
      </c>
      <c r="H13" s="92">
        <v>517</v>
      </c>
      <c r="I13" s="92">
        <v>496.6</v>
      </c>
      <c r="J13" s="92">
        <v>627</v>
      </c>
      <c r="K13" s="97">
        <v>510</v>
      </c>
    </row>
    <row r="14" spans="1:11">
      <c r="A14" s="5" t="s">
        <v>13</v>
      </c>
      <c r="B14" s="6">
        <v>799</v>
      </c>
      <c r="C14" s="6">
        <v>733</v>
      </c>
      <c r="D14" s="6">
        <v>623</v>
      </c>
      <c r="E14" s="6">
        <v>798</v>
      </c>
      <c r="F14" s="6">
        <v>379</v>
      </c>
      <c r="G14" s="91">
        <v>573</v>
      </c>
      <c r="H14" s="91">
        <v>762</v>
      </c>
      <c r="I14" s="91">
        <v>679</v>
      </c>
      <c r="J14" s="91">
        <v>841</v>
      </c>
      <c r="K14" s="96">
        <v>691</v>
      </c>
    </row>
    <row r="15" spans="1:11">
      <c r="A15" s="7" t="s">
        <v>14</v>
      </c>
      <c r="B15" s="8">
        <v>1193</v>
      </c>
      <c r="C15" s="8">
        <v>1272</v>
      </c>
      <c r="D15" s="8">
        <v>991</v>
      </c>
      <c r="E15" s="8">
        <v>1521</v>
      </c>
      <c r="F15" s="8">
        <v>1194</v>
      </c>
      <c r="G15" s="92">
        <v>962</v>
      </c>
      <c r="H15" s="92">
        <v>1271</v>
      </c>
      <c r="I15" s="92">
        <v>1223.9000000000001</v>
      </c>
      <c r="J15" s="92">
        <v>1003</v>
      </c>
      <c r="K15" s="97">
        <v>986</v>
      </c>
    </row>
    <row r="16" spans="1:11">
      <c r="A16" s="5" t="s">
        <v>15</v>
      </c>
      <c r="B16" s="6">
        <v>890</v>
      </c>
      <c r="C16" s="6">
        <v>804</v>
      </c>
      <c r="D16" s="6">
        <v>790</v>
      </c>
      <c r="E16" s="6">
        <v>939</v>
      </c>
      <c r="F16" s="6">
        <v>705</v>
      </c>
      <c r="G16" s="91">
        <v>652</v>
      </c>
      <c r="H16" s="91">
        <v>797</v>
      </c>
      <c r="I16" s="91">
        <v>754.8</v>
      </c>
      <c r="J16" s="91">
        <v>681</v>
      </c>
      <c r="K16" s="96">
        <v>694</v>
      </c>
    </row>
    <row r="17" spans="1:11">
      <c r="A17" s="7" t="s">
        <v>16</v>
      </c>
      <c r="B17" s="8">
        <v>836</v>
      </c>
      <c r="C17" s="8">
        <v>869</v>
      </c>
      <c r="D17" s="8">
        <v>704</v>
      </c>
      <c r="E17" s="8">
        <v>940</v>
      </c>
      <c r="F17" s="8">
        <v>602</v>
      </c>
      <c r="G17" s="92">
        <v>669</v>
      </c>
      <c r="H17" s="92">
        <v>1063</v>
      </c>
      <c r="I17" s="92">
        <v>981.5</v>
      </c>
      <c r="J17" s="92">
        <v>1146</v>
      </c>
      <c r="K17" s="97">
        <v>926</v>
      </c>
    </row>
    <row r="18" spans="1:11">
      <c r="A18" s="5" t="s">
        <v>17</v>
      </c>
      <c r="B18" s="6">
        <v>876</v>
      </c>
      <c r="C18" s="6">
        <v>680</v>
      </c>
      <c r="D18" s="6">
        <v>726</v>
      </c>
      <c r="E18" s="6">
        <v>810</v>
      </c>
      <c r="F18" s="6">
        <v>658</v>
      </c>
      <c r="G18" s="91">
        <v>629</v>
      </c>
      <c r="H18" s="91">
        <v>843</v>
      </c>
      <c r="I18" s="91">
        <v>884.7</v>
      </c>
      <c r="J18" s="91">
        <v>859</v>
      </c>
      <c r="K18" s="96">
        <v>915</v>
      </c>
    </row>
    <row r="19" spans="1:11">
      <c r="A19" s="7" t="s">
        <v>18</v>
      </c>
      <c r="B19" s="8">
        <v>825</v>
      </c>
      <c r="C19" s="8">
        <v>825</v>
      </c>
      <c r="D19" s="8">
        <v>765</v>
      </c>
      <c r="E19" s="8">
        <v>1086</v>
      </c>
      <c r="F19" s="8">
        <v>690</v>
      </c>
      <c r="G19" s="92">
        <v>755</v>
      </c>
      <c r="H19" s="92">
        <v>1075</v>
      </c>
      <c r="I19" s="92">
        <v>885.1</v>
      </c>
      <c r="J19" s="92">
        <v>997</v>
      </c>
      <c r="K19" s="97">
        <v>722</v>
      </c>
    </row>
    <row r="20" spans="1:11">
      <c r="A20" s="5" t="s">
        <v>19</v>
      </c>
      <c r="B20" s="6">
        <v>775</v>
      </c>
      <c r="C20" s="6">
        <v>1023</v>
      </c>
      <c r="D20" s="6">
        <v>1032</v>
      </c>
      <c r="E20" s="6">
        <v>1207</v>
      </c>
      <c r="F20" s="6">
        <v>968</v>
      </c>
      <c r="G20" s="91">
        <v>840</v>
      </c>
      <c r="H20" s="91">
        <v>1515</v>
      </c>
      <c r="I20" s="91">
        <v>1777.8</v>
      </c>
      <c r="J20" s="91">
        <v>1327</v>
      </c>
      <c r="K20" s="96">
        <v>1782</v>
      </c>
    </row>
    <row r="21" spans="1:11">
      <c r="A21" s="7" t="s">
        <v>20</v>
      </c>
      <c r="B21" s="8">
        <v>1055</v>
      </c>
      <c r="C21" s="8">
        <v>1551</v>
      </c>
      <c r="D21" s="8">
        <v>1281</v>
      </c>
      <c r="E21" s="8">
        <v>1650</v>
      </c>
      <c r="F21" s="8">
        <v>1129</v>
      </c>
      <c r="G21" s="92">
        <v>1060</v>
      </c>
      <c r="H21" s="92">
        <v>1209</v>
      </c>
      <c r="I21" s="92">
        <v>1293.0999999999999</v>
      </c>
      <c r="J21" s="92">
        <v>1443</v>
      </c>
      <c r="K21" s="97">
        <v>1224</v>
      </c>
    </row>
    <row r="22" spans="1:11">
      <c r="A22" s="5" t="s">
        <v>21</v>
      </c>
      <c r="B22" s="6">
        <v>696</v>
      </c>
      <c r="C22" s="6">
        <v>824</v>
      </c>
      <c r="D22" s="6">
        <v>483</v>
      </c>
      <c r="E22" s="6">
        <v>1231</v>
      </c>
      <c r="F22" s="6">
        <v>371</v>
      </c>
      <c r="G22" s="91">
        <v>562</v>
      </c>
      <c r="H22" s="91">
        <v>757</v>
      </c>
      <c r="I22" s="91">
        <v>683.4</v>
      </c>
      <c r="J22" s="91">
        <v>682</v>
      </c>
      <c r="K22" s="96">
        <v>612</v>
      </c>
    </row>
    <row r="23" spans="1:11">
      <c r="A23" s="7" t="s">
        <v>22</v>
      </c>
      <c r="B23" s="8">
        <v>1157</v>
      </c>
      <c r="C23" s="8">
        <v>1710</v>
      </c>
      <c r="D23" s="8">
        <v>1268</v>
      </c>
      <c r="E23" s="8">
        <v>1940</v>
      </c>
      <c r="F23" s="8">
        <v>1389</v>
      </c>
      <c r="G23" s="92">
        <v>1360</v>
      </c>
      <c r="H23" s="92">
        <v>1238</v>
      </c>
      <c r="I23" s="92">
        <v>1185.5</v>
      </c>
      <c r="J23" s="92">
        <v>1002</v>
      </c>
      <c r="K23" s="97">
        <v>993</v>
      </c>
    </row>
    <row r="24" spans="1:11">
      <c r="A24" s="5" t="s">
        <v>23</v>
      </c>
      <c r="B24" s="6">
        <v>1408</v>
      </c>
      <c r="C24" s="6">
        <v>1396</v>
      </c>
      <c r="D24" s="6">
        <v>1236</v>
      </c>
      <c r="E24" s="6">
        <v>1365</v>
      </c>
      <c r="F24" s="6">
        <v>1280</v>
      </c>
      <c r="G24" s="91">
        <v>1391</v>
      </c>
      <c r="H24" s="91">
        <v>1390</v>
      </c>
      <c r="I24" s="91">
        <v>1303.4000000000001</v>
      </c>
      <c r="J24" s="91">
        <v>1185</v>
      </c>
      <c r="K24" s="96">
        <v>1196</v>
      </c>
    </row>
    <row r="25" spans="1:11">
      <c r="A25" s="7" t="s">
        <v>24</v>
      </c>
      <c r="B25" s="8">
        <v>637</v>
      </c>
      <c r="C25" s="8">
        <v>642</v>
      </c>
      <c r="D25" s="8">
        <v>490</v>
      </c>
      <c r="E25" s="8">
        <v>717</v>
      </c>
      <c r="F25" s="8">
        <v>372</v>
      </c>
      <c r="G25" s="92">
        <v>590</v>
      </c>
      <c r="H25" s="92">
        <v>780</v>
      </c>
      <c r="I25" s="92">
        <v>773.1</v>
      </c>
      <c r="J25" s="92">
        <v>757</v>
      </c>
      <c r="K25" s="97">
        <v>750</v>
      </c>
    </row>
    <row r="26" spans="1:11">
      <c r="A26" s="5" t="s">
        <v>25</v>
      </c>
      <c r="B26" s="6">
        <v>1093</v>
      </c>
      <c r="C26" s="6">
        <v>1210</v>
      </c>
      <c r="D26" s="6">
        <v>1101</v>
      </c>
      <c r="E26" s="6">
        <v>1504</v>
      </c>
      <c r="F26" s="6">
        <v>1476</v>
      </c>
      <c r="G26" s="91">
        <v>1338</v>
      </c>
      <c r="H26" s="91">
        <v>1899</v>
      </c>
      <c r="I26" s="91">
        <v>1358.3</v>
      </c>
      <c r="J26" s="91">
        <v>1496</v>
      </c>
      <c r="K26" s="96">
        <v>1109</v>
      </c>
    </row>
    <row r="27" spans="1:11">
      <c r="A27" s="7" t="s">
        <v>26</v>
      </c>
      <c r="B27" s="8">
        <v>1225</v>
      </c>
      <c r="C27" s="8">
        <v>1375</v>
      </c>
      <c r="D27" s="8">
        <v>951</v>
      </c>
      <c r="E27" s="8">
        <v>1360</v>
      </c>
      <c r="F27" s="8">
        <v>922</v>
      </c>
      <c r="G27" s="92">
        <v>974</v>
      </c>
      <c r="H27" s="92">
        <v>876</v>
      </c>
      <c r="I27" s="92">
        <v>808.3</v>
      </c>
      <c r="J27" s="92">
        <v>794</v>
      </c>
      <c r="K27" s="97">
        <v>685</v>
      </c>
    </row>
    <row r="28" spans="1:11">
      <c r="A28" s="5" t="s">
        <v>27</v>
      </c>
      <c r="B28" s="6">
        <v>639</v>
      </c>
      <c r="C28" s="6">
        <v>738</v>
      </c>
      <c r="D28" s="6">
        <v>663</v>
      </c>
      <c r="E28" s="6">
        <v>596</v>
      </c>
      <c r="F28" s="6">
        <v>595</v>
      </c>
      <c r="G28" s="91">
        <v>697</v>
      </c>
      <c r="H28" s="91">
        <v>847</v>
      </c>
      <c r="I28" s="91">
        <v>876.1</v>
      </c>
      <c r="J28" s="91">
        <v>1049</v>
      </c>
      <c r="K28" s="96">
        <v>730</v>
      </c>
    </row>
    <row r="29" spans="1:11">
      <c r="A29" s="7" t="s">
        <v>28</v>
      </c>
      <c r="B29" s="8">
        <v>445</v>
      </c>
      <c r="C29" s="8">
        <v>458</v>
      </c>
      <c r="D29" s="8">
        <v>445</v>
      </c>
      <c r="E29" s="8">
        <v>453</v>
      </c>
      <c r="F29" s="8">
        <v>360</v>
      </c>
      <c r="G29" s="92">
        <v>382</v>
      </c>
      <c r="H29" s="92">
        <v>447</v>
      </c>
      <c r="I29" s="92">
        <v>480.5</v>
      </c>
      <c r="J29" s="92">
        <v>644</v>
      </c>
      <c r="K29" s="97">
        <v>424</v>
      </c>
    </row>
    <row r="30" spans="1:11">
      <c r="A30" s="5" t="s">
        <v>29</v>
      </c>
      <c r="B30" s="6">
        <v>2558</v>
      </c>
      <c r="C30" s="6">
        <v>2617</v>
      </c>
      <c r="D30" s="6">
        <v>1731</v>
      </c>
      <c r="E30" s="6">
        <v>2562</v>
      </c>
      <c r="F30" s="6">
        <v>2496</v>
      </c>
      <c r="G30" s="91">
        <v>2070</v>
      </c>
      <c r="H30" s="91">
        <v>2812</v>
      </c>
      <c r="I30" s="91">
        <v>2394.4</v>
      </c>
      <c r="J30" s="91">
        <v>2426</v>
      </c>
      <c r="K30" s="96">
        <v>1750</v>
      </c>
    </row>
    <row r="31" spans="1:11">
      <c r="A31" s="7" t="s">
        <v>30</v>
      </c>
      <c r="B31" s="8">
        <v>1004</v>
      </c>
      <c r="C31" s="8">
        <v>1047</v>
      </c>
      <c r="D31" s="8">
        <v>628</v>
      </c>
      <c r="E31" s="8">
        <v>1011</v>
      </c>
      <c r="F31" s="8">
        <v>603</v>
      </c>
      <c r="G31" s="92">
        <v>727</v>
      </c>
      <c r="H31" s="92">
        <v>1091</v>
      </c>
      <c r="I31" s="92">
        <v>955</v>
      </c>
      <c r="J31" s="92">
        <v>892</v>
      </c>
      <c r="K31" s="97">
        <v>747</v>
      </c>
    </row>
    <row r="32" spans="1:11">
      <c r="A32" s="5" t="s">
        <v>31</v>
      </c>
      <c r="B32" s="6">
        <v>676</v>
      </c>
      <c r="C32" s="6">
        <v>680</v>
      </c>
      <c r="D32" s="6">
        <v>667</v>
      </c>
      <c r="E32" s="6">
        <v>829</v>
      </c>
      <c r="F32" s="6">
        <v>723</v>
      </c>
      <c r="G32" s="91">
        <v>849</v>
      </c>
      <c r="H32" s="91">
        <v>824</v>
      </c>
      <c r="I32" s="91">
        <v>885</v>
      </c>
      <c r="J32" s="91">
        <v>800</v>
      </c>
      <c r="K32" s="96">
        <v>751</v>
      </c>
    </row>
    <row r="33" spans="1:11">
      <c r="A33" s="7" t="s">
        <v>32</v>
      </c>
      <c r="B33" s="8">
        <v>1505</v>
      </c>
      <c r="C33" s="8">
        <v>1574</v>
      </c>
      <c r="D33" s="8">
        <v>1470</v>
      </c>
      <c r="E33" s="8">
        <v>1791</v>
      </c>
      <c r="F33" s="8">
        <v>1554</v>
      </c>
      <c r="G33" s="92">
        <v>1696</v>
      </c>
      <c r="H33" s="92">
        <v>1852</v>
      </c>
      <c r="I33" s="92">
        <v>1537.3</v>
      </c>
      <c r="J33" s="92">
        <v>1489</v>
      </c>
      <c r="K33" s="97">
        <v>1534</v>
      </c>
    </row>
    <row r="34" spans="1:11">
      <c r="A34" s="5" t="s">
        <v>33</v>
      </c>
      <c r="B34" s="6">
        <v>992</v>
      </c>
      <c r="C34" s="6">
        <v>899</v>
      </c>
      <c r="D34" s="6">
        <v>736</v>
      </c>
      <c r="E34" s="6">
        <v>1072</v>
      </c>
      <c r="F34" s="6">
        <v>973</v>
      </c>
      <c r="G34" s="91">
        <v>948</v>
      </c>
      <c r="H34" s="91">
        <v>1419</v>
      </c>
      <c r="I34" s="91">
        <v>1148.0999999999999</v>
      </c>
      <c r="J34" s="91">
        <v>978</v>
      </c>
      <c r="K34" s="96">
        <v>885</v>
      </c>
    </row>
    <row r="35" spans="1:11">
      <c r="A35" s="7" t="s">
        <v>34</v>
      </c>
      <c r="B35" s="8">
        <v>416</v>
      </c>
      <c r="C35" s="8">
        <v>580</v>
      </c>
      <c r="D35" s="8">
        <v>488</v>
      </c>
      <c r="E35" s="8">
        <v>509</v>
      </c>
      <c r="F35" s="8">
        <v>314</v>
      </c>
      <c r="G35" s="92">
        <v>431</v>
      </c>
      <c r="H35" s="92">
        <v>631</v>
      </c>
      <c r="I35" s="92">
        <v>534.4</v>
      </c>
      <c r="J35" s="92">
        <v>742</v>
      </c>
      <c r="K35" s="97">
        <v>510</v>
      </c>
    </row>
    <row r="36" spans="1:11" ht="15.75" thickBot="1">
      <c r="A36" s="9" t="s">
        <v>35</v>
      </c>
      <c r="B36" s="10">
        <v>812</v>
      </c>
      <c r="C36" s="10">
        <v>901</v>
      </c>
      <c r="D36" s="10">
        <v>726</v>
      </c>
      <c r="E36" s="10">
        <v>966</v>
      </c>
      <c r="F36" s="10">
        <v>695</v>
      </c>
      <c r="G36" s="98">
        <v>742</v>
      </c>
      <c r="H36" s="98">
        <v>921</v>
      </c>
      <c r="I36" s="98">
        <v>830.8</v>
      </c>
      <c r="J36" s="98">
        <v>872</v>
      </c>
      <c r="K36" s="99">
        <v>744</v>
      </c>
    </row>
    <row r="37" spans="1:11" ht="18">
      <c r="A37" s="11" t="s">
        <v>145</v>
      </c>
      <c r="B37" s="12"/>
      <c r="C37" s="12"/>
      <c r="D37" s="12"/>
      <c r="E37" s="12"/>
      <c r="F37" s="12"/>
      <c r="G37" s="12"/>
      <c r="H37" s="12"/>
      <c r="I37" s="12"/>
      <c r="J37" s="12"/>
      <c r="K37" s="12"/>
    </row>
    <row r="38" spans="1:11" ht="39" customHeight="1">
      <c r="A38" s="934" t="s">
        <v>605</v>
      </c>
      <c r="B38" s="935"/>
      <c r="C38" s="935"/>
      <c r="D38" s="935"/>
      <c r="E38" s="935"/>
      <c r="F38" s="935"/>
      <c r="G38" s="935"/>
      <c r="H38" s="935"/>
      <c r="I38" s="935"/>
      <c r="J38" s="935"/>
      <c r="K38" s="935"/>
    </row>
    <row r="39" spans="1:11" ht="12.75" customHeight="1">
      <c r="A39" s="11" t="s">
        <v>66</v>
      </c>
    </row>
    <row r="40" spans="1:11" ht="35.25" customHeight="1">
      <c r="A40" s="858" t="s">
        <v>714</v>
      </c>
      <c r="B40" s="858"/>
      <c r="C40" s="858"/>
      <c r="D40" s="858"/>
      <c r="E40" s="858"/>
      <c r="F40" s="858"/>
      <c r="G40" s="858"/>
      <c r="H40" s="858"/>
      <c r="I40" s="858"/>
      <c r="J40" s="858"/>
      <c r="K40" s="858"/>
    </row>
    <row r="41" spans="1:11" ht="20.100000000000001" customHeight="1">
      <c r="A41" s="858"/>
      <c r="B41" s="858"/>
      <c r="C41" s="858"/>
      <c r="D41" s="858"/>
      <c r="E41" s="858"/>
      <c r="F41" s="858"/>
      <c r="G41" s="858"/>
      <c r="H41" s="858"/>
      <c r="I41" s="858"/>
      <c r="J41" s="858"/>
      <c r="K41" s="858"/>
    </row>
  </sheetData>
  <mergeCells count="4">
    <mergeCell ref="A1:K1"/>
    <mergeCell ref="A38:K38"/>
    <mergeCell ref="A40:K40"/>
    <mergeCell ref="A41:K41"/>
  </mergeCells>
  <pageMargins left="0.7" right="0.7" top="0.75" bottom="0.75" header="0.3" footer="0.3"/>
  <pageSetup orientation="portrait" r:id="rId1"/>
  <webPublishItems count="1">
    <webPublishItem id="11273" divId="C_11273" sourceType="range" sourceRef="A1:K40" destinationFile="C:\Users\lizzeth.romero\Documents\Numeralia_2017\C29.htm"/>
  </webPublishItem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K24"/>
  <sheetViews>
    <sheetView zoomScaleNormal="100" workbookViewId="0">
      <selection sqref="A1:K1"/>
    </sheetView>
  </sheetViews>
  <sheetFormatPr baseColWidth="10" defaultRowHeight="15"/>
  <cols>
    <col min="1" max="1" width="28.7109375" customWidth="1"/>
    <col min="2" max="5" width="10.7109375" customWidth="1"/>
    <col min="6" max="6" width="10.7109375" style="309" customWidth="1"/>
    <col min="7" max="10" width="10.7109375" style="614" customWidth="1"/>
    <col min="11" max="11" width="10.7109375" customWidth="1"/>
    <col min="226" max="226" width="28.7109375" customWidth="1"/>
    <col min="227" max="238" width="10.7109375" customWidth="1"/>
    <col min="482" max="482" width="28.7109375" customWidth="1"/>
    <col min="483" max="494" width="10.7109375" customWidth="1"/>
    <col min="738" max="738" width="28.7109375" customWidth="1"/>
    <col min="739" max="750" width="10.7109375" customWidth="1"/>
    <col min="994" max="994" width="28.7109375" customWidth="1"/>
    <col min="995" max="1006" width="10.7109375" customWidth="1"/>
    <col min="1250" max="1250" width="28.7109375" customWidth="1"/>
    <col min="1251" max="1262" width="10.7109375" customWidth="1"/>
    <col min="1506" max="1506" width="28.7109375" customWidth="1"/>
    <col min="1507" max="1518" width="10.7109375" customWidth="1"/>
    <col min="1762" max="1762" width="28.7109375" customWidth="1"/>
    <col min="1763" max="1774" width="10.7109375" customWidth="1"/>
    <col min="2018" max="2018" width="28.7109375" customWidth="1"/>
    <col min="2019" max="2030" width="10.7109375" customWidth="1"/>
    <col min="2274" max="2274" width="28.7109375" customWidth="1"/>
    <col min="2275" max="2286" width="10.7109375" customWidth="1"/>
    <col min="2530" max="2530" width="28.7109375" customWidth="1"/>
    <col min="2531" max="2542" width="10.7109375" customWidth="1"/>
    <col min="2786" max="2786" width="28.7109375" customWidth="1"/>
    <col min="2787" max="2798" width="10.7109375" customWidth="1"/>
    <col min="3042" max="3042" width="28.7109375" customWidth="1"/>
    <col min="3043" max="3054" width="10.7109375" customWidth="1"/>
    <col min="3298" max="3298" width="28.7109375" customWidth="1"/>
    <col min="3299" max="3310" width="10.7109375" customWidth="1"/>
    <col min="3554" max="3554" width="28.7109375" customWidth="1"/>
    <col min="3555" max="3566" width="10.7109375" customWidth="1"/>
    <col min="3810" max="3810" width="28.7109375" customWidth="1"/>
    <col min="3811" max="3822" width="10.7109375" customWidth="1"/>
    <col min="4066" max="4066" width="28.7109375" customWidth="1"/>
    <col min="4067" max="4078" width="10.7109375" customWidth="1"/>
    <col min="4322" max="4322" width="28.7109375" customWidth="1"/>
    <col min="4323" max="4334" width="10.7109375" customWidth="1"/>
    <col min="4578" max="4578" width="28.7109375" customWidth="1"/>
    <col min="4579" max="4590" width="10.7109375" customWidth="1"/>
    <col min="4834" max="4834" width="28.7109375" customWidth="1"/>
    <col min="4835" max="4846" width="10.7109375" customWidth="1"/>
    <col min="5090" max="5090" width="28.7109375" customWidth="1"/>
    <col min="5091" max="5102" width="10.7109375" customWidth="1"/>
    <col min="5346" max="5346" width="28.7109375" customWidth="1"/>
    <col min="5347" max="5358" width="10.7109375" customWidth="1"/>
    <col min="5602" max="5602" width="28.7109375" customWidth="1"/>
    <col min="5603" max="5614" width="10.7109375" customWidth="1"/>
    <col min="5858" max="5858" width="28.7109375" customWidth="1"/>
    <col min="5859" max="5870" width="10.7109375" customWidth="1"/>
    <col min="6114" max="6114" width="28.7109375" customWidth="1"/>
    <col min="6115" max="6126" width="10.7109375" customWidth="1"/>
    <col min="6370" max="6370" width="28.7109375" customWidth="1"/>
    <col min="6371" max="6382" width="10.7109375" customWidth="1"/>
    <col min="6626" max="6626" width="28.7109375" customWidth="1"/>
    <col min="6627" max="6638" width="10.7109375" customWidth="1"/>
    <col min="6882" max="6882" width="28.7109375" customWidth="1"/>
    <col min="6883" max="6894" width="10.7109375" customWidth="1"/>
    <col min="7138" max="7138" width="28.7109375" customWidth="1"/>
    <col min="7139" max="7150" width="10.7109375" customWidth="1"/>
    <col min="7394" max="7394" width="28.7109375" customWidth="1"/>
    <col min="7395" max="7406" width="10.7109375" customWidth="1"/>
    <col min="7650" max="7650" width="28.7109375" customWidth="1"/>
    <col min="7651" max="7662" width="10.7109375" customWidth="1"/>
    <col min="7906" max="7906" width="28.7109375" customWidth="1"/>
    <col min="7907" max="7918" width="10.7109375" customWidth="1"/>
    <col min="8162" max="8162" width="28.7109375" customWidth="1"/>
    <col min="8163" max="8174" width="10.7109375" customWidth="1"/>
    <col min="8418" max="8418" width="28.7109375" customWidth="1"/>
    <col min="8419" max="8430" width="10.7109375" customWidth="1"/>
    <col min="8674" max="8674" width="28.7109375" customWidth="1"/>
    <col min="8675" max="8686" width="10.7109375" customWidth="1"/>
    <col min="8930" max="8930" width="28.7109375" customWidth="1"/>
    <col min="8931" max="8942" width="10.7109375" customWidth="1"/>
    <col min="9186" max="9186" width="28.7109375" customWidth="1"/>
    <col min="9187" max="9198" width="10.7109375" customWidth="1"/>
    <col min="9442" max="9442" width="28.7109375" customWidth="1"/>
    <col min="9443" max="9454" width="10.7109375" customWidth="1"/>
    <col min="9698" max="9698" width="28.7109375" customWidth="1"/>
    <col min="9699" max="9710" width="10.7109375" customWidth="1"/>
    <col min="9954" max="9954" width="28.7109375" customWidth="1"/>
    <col min="9955" max="9966" width="10.7109375" customWidth="1"/>
    <col min="10210" max="10210" width="28.7109375" customWidth="1"/>
    <col min="10211" max="10222" width="10.7109375" customWidth="1"/>
    <col min="10466" max="10466" width="28.7109375" customWidth="1"/>
    <col min="10467" max="10478" width="10.7109375" customWidth="1"/>
    <col min="10722" max="10722" width="28.7109375" customWidth="1"/>
    <col min="10723" max="10734" width="10.7109375" customWidth="1"/>
    <col min="10978" max="10978" width="28.7109375" customWidth="1"/>
    <col min="10979" max="10990" width="10.7109375" customWidth="1"/>
    <col min="11234" max="11234" width="28.7109375" customWidth="1"/>
    <col min="11235" max="11246" width="10.7109375" customWidth="1"/>
    <col min="11490" max="11490" width="28.7109375" customWidth="1"/>
    <col min="11491" max="11502" width="10.7109375" customWidth="1"/>
    <col min="11746" max="11746" width="28.7109375" customWidth="1"/>
    <col min="11747" max="11758" width="10.7109375" customWidth="1"/>
    <col min="12002" max="12002" width="28.7109375" customWidth="1"/>
    <col min="12003" max="12014" width="10.7109375" customWidth="1"/>
    <col min="12258" max="12258" width="28.7109375" customWidth="1"/>
    <col min="12259" max="12270" width="10.7109375" customWidth="1"/>
    <col min="12514" max="12514" width="28.7109375" customWidth="1"/>
    <col min="12515" max="12526" width="10.7109375" customWidth="1"/>
    <col min="12770" max="12770" width="28.7109375" customWidth="1"/>
    <col min="12771" max="12782" width="10.7109375" customWidth="1"/>
    <col min="13026" max="13026" width="28.7109375" customWidth="1"/>
    <col min="13027" max="13038" width="10.7109375" customWidth="1"/>
    <col min="13282" max="13282" width="28.7109375" customWidth="1"/>
    <col min="13283" max="13294" width="10.7109375" customWidth="1"/>
    <col min="13538" max="13538" width="28.7109375" customWidth="1"/>
    <col min="13539" max="13550" width="10.7109375" customWidth="1"/>
    <col min="13794" max="13794" width="28.7109375" customWidth="1"/>
    <col min="13795" max="13806" width="10.7109375" customWidth="1"/>
    <col min="14050" max="14050" width="28.7109375" customWidth="1"/>
    <col min="14051" max="14062" width="10.7109375" customWidth="1"/>
    <col min="14306" max="14306" width="28.7109375" customWidth="1"/>
    <col min="14307" max="14318" width="10.7109375" customWidth="1"/>
    <col min="14562" max="14562" width="28.7109375" customWidth="1"/>
    <col min="14563" max="14574" width="10.7109375" customWidth="1"/>
    <col min="14818" max="14818" width="28.7109375" customWidth="1"/>
    <col min="14819" max="14830" width="10.7109375" customWidth="1"/>
    <col min="15074" max="15074" width="28.7109375" customWidth="1"/>
    <col min="15075" max="15086" width="10.7109375" customWidth="1"/>
    <col min="15330" max="15330" width="28.7109375" customWidth="1"/>
    <col min="15331" max="15342" width="10.7109375" customWidth="1"/>
    <col min="15586" max="15586" width="28.7109375" customWidth="1"/>
    <col min="15587" max="15598" width="10.7109375" customWidth="1"/>
    <col min="15842" max="15842" width="28.7109375" customWidth="1"/>
    <col min="15843" max="15854" width="10.7109375" customWidth="1"/>
    <col min="16098" max="16098" width="28.7109375" customWidth="1"/>
    <col min="16099" max="16110" width="10.7109375" customWidth="1"/>
  </cols>
  <sheetData>
    <row r="1" spans="1:11" ht="17.25">
      <c r="A1" s="882" t="s">
        <v>146</v>
      </c>
      <c r="B1" s="882"/>
      <c r="C1" s="882"/>
      <c r="D1" s="882"/>
      <c r="E1" s="882"/>
      <c r="F1" s="882"/>
      <c r="G1" s="882"/>
      <c r="H1" s="882"/>
      <c r="I1" s="882"/>
      <c r="J1" s="882"/>
      <c r="K1" s="882"/>
    </row>
    <row r="2" spans="1:11" ht="15.75" thickBot="1">
      <c r="A2" s="25" t="s">
        <v>147</v>
      </c>
    </row>
    <row r="3" spans="1:11" ht="31.5" customHeight="1">
      <c r="A3" s="688" t="s">
        <v>148</v>
      </c>
      <c r="B3" s="686" t="s">
        <v>464</v>
      </c>
      <c r="C3" s="686">
        <v>2007</v>
      </c>
      <c r="D3" s="686">
        <v>2008</v>
      </c>
      <c r="E3" s="691">
        <v>2009</v>
      </c>
      <c r="F3" s="691">
        <v>2010</v>
      </c>
      <c r="G3" s="691">
        <v>2011</v>
      </c>
      <c r="H3" s="691">
        <v>2012</v>
      </c>
      <c r="I3" s="691">
        <v>2013</v>
      </c>
      <c r="J3" s="691">
        <v>2014</v>
      </c>
      <c r="K3" s="687">
        <v>2015</v>
      </c>
    </row>
    <row r="4" spans="1:11">
      <c r="A4" s="5" t="s">
        <v>149</v>
      </c>
      <c r="B4" s="123">
        <v>3367</v>
      </c>
      <c r="C4" s="123">
        <v>3367</v>
      </c>
      <c r="D4" s="123">
        <v>3367</v>
      </c>
      <c r="E4" s="125">
        <v>3367</v>
      </c>
      <c r="F4" s="125">
        <v>3434</v>
      </c>
      <c r="G4" s="125">
        <v>3341</v>
      </c>
      <c r="H4" s="125">
        <v>3341</v>
      </c>
      <c r="I4" s="125">
        <v>3341</v>
      </c>
      <c r="J4" s="125">
        <v>3300</v>
      </c>
      <c r="K4" s="126">
        <v>3300</v>
      </c>
    </row>
    <row r="5" spans="1:11">
      <c r="A5" s="7" t="s">
        <v>150</v>
      </c>
      <c r="B5" s="8">
        <v>5074</v>
      </c>
      <c r="C5" s="8">
        <v>5074</v>
      </c>
      <c r="D5" s="8">
        <v>5074</v>
      </c>
      <c r="E5" s="92">
        <v>5074</v>
      </c>
      <c r="F5" s="92">
        <v>5073</v>
      </c>
      <c r="G5" s="92">
        <v>5073</v>
      </c>
      <c r="H5" s="92">
        <v>5073</v>
      </c>
      <c r="I5" s="92">
        <v>5073</v>
      </c>
      <c r="J5" s="92">
        <v>5066</v>
      </c>
      <c r="K5" s="97">
        <v>5066</v>
      </c>
    </row>
    <row r="6" spans="1:11">
      <c r="A6" s="5" t="s">
        <v>151</v>
      </c>
      <c r="B6" s="123">
        <v>22487</v>
      </c>
      <c r="C6" s="123">
        <v>22364</v>
      </c>
      <c r="D6" s="123">
        <v>22364</v>
      </c>
      <c r="E6" s="125">
        <v>22364</v>
      </c>
      <c r="F6" s="125">
        <v>22650</v>
      </c>
      <c r="G6" s="125">
        <v>22650</v>
      </c>
      <c r="H6" s="125">
        <v>22650</v>
      </c>
      <c r="I6" s="125">
        <v>22650</v>
      </c>
      <c r="J6" s="125">
        <v>22519</v>
      </c>
      <c r="K6" s="126">
        <v>22519</v>
      </c>
    </row>
    <row r="7" spans="1:11">
      <c r="A7" s="7" t="s">
        <v>152</v>
      </c>
      <c r="B7" s="8">
        <v>17057</v>
      </c>
      <c r="C7" s="8">
        <v>17057</v>
      </c>
      <c r="D7" s="8">
        <v>17057</v>
      </c>
      <c r="E7" s="92">
        <v>17057</v>
      </c>
      <c r="F7" s="92">
        <v>17057</v>
      </c>
      <c r="G7" s="92">
        <v>17057</v>
      </c>
      <c r="H7" s="92">
        <v>17057</v>
      </c>
      <c r="I7" s="92">
        <v>17057</v>
      </c>
      <c r="J7" s="92">
        <v>16805</v>
      </c>
      <c r="K7" s="97">
        <v>16805</v>
      </c>
    </row>
    <row r="8" spans="1:11" ht="15" customHeight="1">
      <c r="A8" s="5" t="s">
        <v>153</v>
      </c>
      <c r="B8" s="123">
        <v>30800</v>
      </c>
      <c r="C8" s="123">
        <v>30800</v>
      </c>
      <c r="D8" s="123">
        <v>30800</v>
      </c>
      <c r="E8" s="125">
        <v>30800</v>
      </c>
      <c r="F8" s="125">
        <v>30800</v>
      </c>
      <c r="G8" s="125">
        <v>30800</v>
      </c>
      <c r="H8" s="125">
        <v>30800</v>
      </c>
      <c r="I8" s="125">
        <v>30800</v>
      </c>
      <c r="J8" s="125">
        <v>28629</v>
      </c>
      <c r="K8" s="126">
        <v>28629</v>
      </c>
    </row>
    <row r="9" spans="1:11">
      <c r="A9" s="7" t="s">
        <v>154</v>
      </c>
      <c r="B9" s="8">
        <v>6857</v>
      </c>
      <c r="C9" s="8">
        <v>6857</v>
      </c>
      <c r="D9" s="8">
        <v>6857</v>
      </c>
      <c r="E9" s="92">
        <v>6857</v>
      </c>
      <c r="F9" s="92">
        <v>6857</v>
      </c>
      <c r="G9" s="92">
        <v>6857</v>
      </c>
      <c r="H9" s="92">
        <v>6857</v>
      </c>
      <c r="I9" s="92">
        <v>6857</v>
      </c>
      <c r="J9" s="92">
        <v>6416</v>
      </c>
      <c r="K9" s="97">
        <v>6416</v>
      </c>
    </row>
    <row r="10" spans="1:11">
      <c r="A10" s="5" t="s">
        <v>155</v>
      </c>
      <c r="B10" s="123">
        <v>6097</v>
      </c>
      <c r="C10" s="123">
        <v>5506</v>
      </c>
      <c r="D10" s="123">
        <v>5506</v>
      </c>
      <c r="E10" s="125">
        <v>5506</v>
      </c>
      <c r="F10" s="125">
        <v>5745</v>
      </c>
      <c r="G10" s="125">
        <v>5745</v>
      </c>
      <c r="H10" s="125">
        <v>5745</v>
      </c>
      <c r="I10" s="125">
        <v>5745</v>
      </c>
      <c r="J10" s="125">
        <v>5529</v>
      </c>
      <c r="K10" s="126">
        <v>5529</v>
      </c>
    </row>
    <row r="11" spans="1:11">
      <c r="A11" s="7" t="s">
        <v>156</v>
      </c>
      <c r="B11" s="8">
        <v>26437</v>
      </c>
      <c r="C11" s="8">
        <v>26351</v>
      </c>
      <c r="D11" s="8">
        <v>26431</v>
      </c>
      <c r="E11" s="92">
        <v>26431</v>
      </c>
      <c r="F11" s="92">
        <v>26005</v>
      </c>
      <c r="G11" s="92">
        <v>26005</v>
      </c>
      <c r="H11" s="92">
        <v>26005</v>
      </c>
      <c r="I11" s="92">
        <v>26005</v>
      </c>
      <c r="J11" s="92">
        <v>25423</v>
      </c>
      <c r="K11" s="97">
        <v>25423</v>
      </c>
    </row>
    <row r="12" spans="1:11">
      <c r="A12" s="5" t="s">
        <v>157</v>
      </c>
      <c r="B12" s="123">
        <v>24227</v>
      </c>
      <c r="C12" s="123">
        <v>24227</v>
      </c>
      <c r="D12" s="123">
        <v>24227</v>
      </c>
      <c r="E12" s="125">
        <v>24227</v>
      </c>
      <c r="F12" s="125">
        <v>24740</v>
      </c>
      <c r="G12" s="125">
        <v>24146</v>
      </c>
      <c r="H12" s="125">
        <v>24146</v>
      </c>
      <c r="I12" s="125">
        <v>24146</v>
      </c>
      <c r="J12" s="125">
        <v>24016</v>
      </c>
      <c r="K12" s="126">
        <v>24016</v>
      </c>
    </row>
    <row r="13" spans="1:11">
      <c r="A13" s="7" t="s">
        <v>158</v>
      </c>
      <c r="B13" s="8">
        <v>98930</v>
      </c>
      <c r="C13" s="8">
        <v>91606</v>
      </c>
      <c r="D13" s="8">
        <v>91606</v>
      </c>
      <c r="E13" s="92">
        <v>91606</v>
      </c>
      <c r="F13" s="92">
        <v>89831</v>
      </c>
      <c r="G13" s="92">
        <v>90419</v>
      </c>
      <c r="H13" s="92">
        <v>90419</v>
      </c>
      <c r="I13" s="92">
        <v>90419</v>
      </c>
      <c r="J13" s="92">
        <v>90424</v>
      </c>
      <c r="K13" s="97">
        <v>90424</v>
      </c>
    </row>
    <row r="14" spans="1:11">
      <c r="A14" s="5" t="s">
        <v>159</v>
      </c>
      <c r="B14" s="123">
        <v>139739</v>
      </c>
      <c r="C14" s="123">
        <v>139739</v>
      </c>
      <c r="D14" s="123">
        <v>139739</v>
      </c>
      <c r="E14" s="125">
        <v>139739</v>
      </c>
      <c r="F14" s="125">
        <v>141388</v>
      </c>
      <c r="G14" s="125">
        <v>141128</v>
      </c>
      <c r="H14" s="125">
        <v>141128</v>
      </c>
      <c r="I14" s="125">
        <v>141128</v>
      </c>
      <c r="J14" s="125">
        <v>121742</v>
      </c>
      <c r="K14" s="126">
        <v>121742</v>
      </c>
    </row>
    <row r="15" spans="1:11">
      <c r="A15" s="7" t="s">
        <v>160</v>
      </c>
      <c r="B15" s="8">
        <v>4329</v>
      </c>
      <c r="C15" s="8">
        <v>4329</v>
      </c>
      <c r="D15" s="8">
        <v>4329</v>
      </c>
      <c r="E15" s="92">
        <v>4330</v>
      </c>
      <c r="F15" s="92">
        <v>4280</v>
      </c>
      <c r="G15" s="92">
        <v>4541</v>
      </c>
      <c r="H15" s="92">
        <v>4541</v>
      </c>
      <c r="I15" s="92">
        <v>4541</v>
      </c>
      <c r="J15" s="92">
        <v>4008</v>
      </c>
      <c r="K15" s="97">
        <v>4008</v>
      </c>
    </row>
    <row r="16" spans="1:11">
      <c r="A16" s="5" t="s">
        <v>161</v>
      </c>
      <c r="B16" s="123">
        <v>1174</v>
      </c>
      <c r="C16" s="123">
        <v>1174</v>
      </c>
      <c r="D16" s="123">
        <v>1174</v>
      </c>
      <c r="E16" s="125">
        <v>1174</v>
      </c>
      <c r="F16" s="125">
        <v>1174</v>
      </c>
      <c r="G16" s="125">
        <v>1112</v>
      </c>
      <c r="H16" s="125">
        <v>1112</v>
      </c>
      <c r="I16" s="125">
        <v>1112</v>
      </c>
      <c r="J16" s="125">
        <v>1112</v>
      </c>
      <c r="K16" s="126">
        <v>1112</v>
      </c>
    </row>
    <row r="17" spans="1:11" ht="15.75" thickBot="1">
      <c r="A17" s="53" t="s">
        <v>64</v>
      </c>
      <c r="B17" s="196">
        <v>386573</v>
      </c>
      <c r="C17" s="196">
        <v>378449</v>
      </c>
      <c r="D17" s="196">
        <v>378530</v>
      </c>
      <c r="E17" s="288">
        <v>378530</v>
      </c>
      <c r="F17" s="288">
        <v>379034</v>
      </c>
      <c r="G17" s="288">
        <v>378873</v>
      </c>
      <c r="H17" s="288">
        <v>378873</v>
      </c>
      <c r="I17" s="288">
        <v>378873</v>
      </c>
      <c r="J17" s="288">
        <v>354990</v>
      </c>
      <c r="K17" s="762">
        <v>354990</v>
      </c>
    </row>
    <row r="18" spans="1:11" ht="29.25" customHeight="1">
      <c r="A18" s="936" t="s">
        <v>738</v>
      </c>
      <c r="B18" s="936"/>
      <c r="C18" s="936"/>
      <c r="D18" s="936"/>
      <c r="E18" s="936"/>
      <c r="F18" s="936"/>
      <c r="G18" s="936"/>
      <c r="H18" s="936"/>
      <c r="I18" s="936"/>
      <c r="J18" s="936"/>
      <c r="K18" s="936"/>
    </row>
    <row r="19" spans="1:11" ht="15" customHeight="1">
      <c r="A19" s="937" t="s">
        <v>162</v>
      </c>
      <c r="B19" s="937"/>
      <c r="C19" s="937"/>
      <c r="D19" s="937"/>
      <c r="E19" s="937"/>
      <c r="F19" s="937"/>
      <c r="G19" s="937"/>
      <c r="H19" s="937"/>
      <c r="I19" s="937"/>
      <c r="J19" s="937"/>
      <c r="K19" s="937"/>
    </row>
    <row r="20" spans="1:11" ht="19.5">
      <c r="A20" s="210" t="s">
        <v>145</v>
      </c>
      <c r="B20" s="12"/>
    </row>
    <row r="21" spans="1:11" ht="16.5" customHeight="1">
      <c r="A21" s="931" t="s">
        <v>641</v>
      </c>
      <c r="B21" s="931"/>
      <c r="C21" s="931"/>
      <c r="D21" s="931"/>
      <c r="E21" s="931"/>
      <c r="F21" s="931"/>
      <c r="G21" s="931"/>
      <c r="H21" s="931"/>
      <c r="I21" s="931"/>
      <c r="J21" s="931"/>
      <c r="K21" s="931"/>
    </row>
    <row r="22" spans="1:11">
      <c r="A22" s="11" t="s">
        <v>66</v>
      </c>
    </row>
    <row r="23" spans="1:11" ht="24.75" customHeight="1">
      <c r="A23" s="858" t="s">
        <v>715</v>
      </c>
      <c r="B23" s="858"/>
      <c r="C23" s="858"/>
      <c r="D23" s="858"/>
      <c r="E23" s="858"/>
      <c r="F23" s="858"/>
      <c r="G23" s="858"/>
      <c r="H23" s="858"/>
      <c r="I23" s="858"/>
      <c r="J23" s="858"/>
      <c r="K23" s="858"/>
    </row>
    <row r="24" spans="1:11">
      <c r="B24" s="130"/>
      <c r="C24" s="130"/>
      <c r="D24" s="130"/>
      <c r="E24" s="130"/>
      <c r="F24" s="130"/>
      <c r="G24" s="130"/>
      <c r="H24" s="130"/>
      <c r="I24" s="130"/>
      <c r="J24" s="130"/>
      <c r="K24" s="130"/>
    </row>
  </sheetData>
  <mergeCells count="5">
    <mergeCell ref="A1:K1"/>
    <mergeCell ref="A18:K18"/>
    <mergeCell ref="A19:K19"/>
    <mergeCell ref="A21:K21"/>
    <mergeCell ref="A23:K23"/>
  </mergeCells>
  <pageMargins left="0.7" right="0.7" top="0.75" bottom="0.75" header="0.3" footer="0.3"/>
  <pageSetup orientation="portrait" r:id="rId1"/>
  <webPublishItems count="1">
    <webPublishItem id="13045" divId="C_13045" sourceType="range" sourceRef="A1:K23" destinationFile="C:\Users\lizzeth.romero\Documents\Numeralia_2017\C30.htm"/>
  </webPublishItem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116"/>
  <sheetViews>
    <sheetView workbookViewId="0">
      <pane ySplit="3" topLeftCell="A4" activePane="bottomLeft" state="frozen"/>
      <selection pane="bottomLeft" sqref="A1:C1"/>
    </sheetView>
  </sheetViews>
  <sheetFormatPr baseColWidth="10" defaultRowHeight="15"/>
  <cols>
    <col min="1" max="1" width="16.140625" style="266" customWidth="1"/>
    <col min="2" max="2" width="31.5703125" style="266" customWidth="1"/>
    <col min="3" max="4" width="23.7109375" style="266" customWidth="1"/>
    <col min="5" max="5" width="11.42578125" style="266"/>
    <col min="6" max="6" width="16" style="266" customWidth="1"/>
    <col min="7" max="206" width="11.42578125" style="266"/>
    <col min="207" max="207" width="15.7109375" style="266" customWidth="1"/>
    <col min="208" max="208" width="23.28515625" style="266" customWidth="1"/>
    <col min="209" max="222" width="7.7109375" style="266" customWidth="1"/>
    <col min="223" max="223" width="11.42578125" style="266"/>
    <col min="224" max="224" width="14.28515625" style="266" customWidth="1"/>
    <col min="225" max="225" width="28.85546875" style="266" customWidth="1"/>
    <col min="226" max="232" width="11.42578125" style="266"/>
    <col min="233" max="233" width="14.28515625" style="266" customWidth="1"/>
    <col min="234" max="234" width="28.85546875" style="266" customWidth="1"/>
    <col min="235" max="462" width="11.42578125" style="266"/>
    <col min="463" max="463" width="15.7109375" style="266" customWidth="1"/>
    <col min="464" max="464" width="23.28515625" style="266" customWidth="1"/>
    <col min="465" max="478" width="7.7109375" style="266" customWidth="1"/>
    <col min="479" max="479" width="11.42578125" style="266"/>
    <col min="480" max="480" width="14.28515625" style="266" customWidth="1"/>
    <col min="481" max="481" width="28.85546875" style="266" customWidth="1"/>
    <col min="482" max="488" width="11.42578125" style="266"/>
    <col min="489" max="489" width="14.28515625" style="266" customWidth="1"/>
    <col min="490" max="490" width="28.85546875" style="266" customWidth="1"/>
    <col min="491" max="718" width="11.42578125" style="266"/>
    <col min="719" max="719" width="15.7109375" style="266" customWidth="1"/>
    <col min="720" max="720" width="23.28515625" style="266" customWidth="1"/>
    <col min="721" max="734" width="7.7109375" style="266" customWidth="1"/>
    <col min="735" max="735" width="11.42578125" style="266"/>
    <col min="736" max="736" width="14.28515625" style="266" customWidth="1"/>
    <col min="737" max="737" width="28.85546875" style="266" customWidth="1"/>
    <col min="738" max="744" width="11.42578125" style="266"/>
    <col min="745" max="745" width="14.28515625" style="266" customWidth="1"/>
    <col min="746" max="746" width="28.85546875" style="266" customWidth="1"/>
    <col min="747" max="974" width="11.42578125" style="266"/>
    <col min="975" max="975" width="15.7109375" style="266" customWidth="1"/>
    <col min="976" max="976" width="23.28515625" style="266" customWidth="1"/>
    <col min="977" max="990" width="7.7109375" style="266" customWidth="1"/>
    <col min="991" max="991" width="11.42578125" style="266"/>
    <col min="992" max="992" width="14.28515625" style="266" customWidth="1"/>
    <col min="993" max="993" width="28.85546875" style="266" customWidth="1"/>
    <col min="994" max="1000" width="11.42578125" style="266"/>
    <col min="1001" max="1001" width="14.28515625" style="266" customWidth="1"/>
    <col min="1002" max="1002" width="28.85546875" style="266" customWidth="1"/>
    <col min="1003" max="1230" width="11.42578125" style="266"/>
    <col min="1231" max="1231" width="15.7109375" style="266" customWidth="1"/>
    <col min="1232" max="1232" width="23.28515625" style="266" customWidth="1"/>
    <col min="1233" max="1246" width="7.7109375" style="266" customWidth="1"/>
    <col min="1247" max="1247" width="11.42578125" style="266"/>
    <col min="1248" max="1248" width="14.28515625" style="266" customWidth="1"/>
    <col min="1249" max="1249" width="28.85546875" style="266" customWidth="1"/>
    <col min="1250" max="1256" width="11.42578125" style="266"/>
    <col min="1257" max="1257" width="14.28515625" style="266" customWidth="1"/>
    <col min="1258" max="1258" width="28.85546875" style="266" customWidth="1"/>
    <col min="1259" max="1486" width="11.42578125" style="266"/>
    <col min="1487" max="1487" width="15.7109375" style="266" customWidth="1"/>
    <col min="1488" max="1488" width="23.28515625" style="266" customWidth="1"/>
    <col min="1489" max="1502" width="7.7109375" style="266" customWidth="1"/>
    <col min="1503" max="1503" width="11.42578125" style="266"/>
    <col min="1504" max="1504" width="14.28515625" style="266" customWidth="1"/>
    <col min="1505" max="1505" width="28.85546875" style="266" customWidth="1"/>
    <col min="1506" max="1512" width="11.42578125" style="266"/>
    <col min="1513" max="1513" width="14.28515625" style="266" customWidth="1"/>
    <col min="1514" max="1514" width="28.85546875" style="266" customWidth="1"/>
    <col min="1515" max="1742" width="11.42578125" style="266"/>
    <col min="1743" max="1743" width="15.7109375" style="266" customWidth="1"/>
    <col min="1744" max="1744" width="23.28515625" style="266" customWidth="1"/>
    <col min="1745" max="1758" width="7.7109375" style="266" customWidth="1"/>
    <col min="1759" max="1759" width="11.42578125" style="266"/>
    <col min="1760" max="1760" width="14.28515625" style="266" customWidth="1"/>
    <col min="1761" max="1761" width="28.85546875" style="266" customWidth="1"/>
    <col min="1762" max="1768" width="11.42578125" style="266"/>
    <col min="1769" max="1769" width="14.28515625" style="266" customWidth="1"/>
    <col min="1770" max="1770" width="28.85546875" style="266" customWidth="1"/>
    <col min="1771" max="1998" width="11.42578125" style="266"/>
    <col min="1999" max="1999" width="15.7109375" style="266" customWidth="1"/>
    <col min="2000" max="2000" width="23.28515625" style="266" customWidth="1"/>
    <col min="2001" max="2014" width="7.7109375" style="266" customWidth="1"/>
    <col min="2015" max="2015" width="11.42578125" style="266"/>
    <col min="2016" max="2016" width="14.28515625" style="266" customWidth="1"/>
    <col min="2017" max="2017" width="28.85546875" style="266" customWidth="1"/>
    <col min="2018" max="2024" width="11.42578125" style="266"/>
    <col min="2025" max="2025" width="14.28515625" style="266" customWidth="1"/>
    <col min="2026" max="2026" width="28.85546875" style="266" customWidth="1"/>
    <col min="2027" max="2254" width="11.42578125" style="266"/>
    <col min="2255" max="2255" width="15.7109375" style="266" customWidth="1"/>
    <col min="2256" max="2256" width="23.28515625" style="266" customWidth="1"/>
    <col min="2257" max="2270" width="7.7109375" style="266" customWidth="1"/>
    <col min="2271" max="2271" width="11.42578125" style="266"/>
    <col min="2272" max="2272" width="14.28515625" style="266" customWidth="1"/>
    <col min="2273" max="2273" width="28.85546875" style="266" customWidth="1"/>
    <col min="2274" max="2280" width="11.42578125" style="266"/>
    <col min="2281" max="2281" width="14.28515625" style="266" customWidth="1"/>
    <col min="2282" max="2282" width="28.85546875" style="266" customWidth="1"/>
    <col min="2283" max="2510" width="11.42578125" style="266"/>
    <col min="2511" max="2511" width="15.7109375" style="266" customWidth="1"/>
    <col min="2512" max="2512" width="23.28515625" style="266" customWidth="1"/>
    <col min="2513" max="2526" width="7.7109375" style="266" customWidth="1"/>
    <col min="2527" max="2527" width="11.42578125" style="266"/>
    <col min="2528" max="2528" width="14.28515625" style="266" customWidth="1"/>
    <col min="2529" max="2529" width="28.85546875" style="266" customWidth="1"/>
    <col min="2530" max="2536" width="11.42578125" style="266"/>
    <col min="2537" max="2537" width="14.28515625" style="266" customWidth="1"/>
    <col min="2538" max="2538" width="28.85546875" style="266" customWidth="1"/>
    <col min="2539" max="2766" width="11.42578125" style="266"/>
    <col min="2767" max="2767" width="15.7109375" style="266" customWidth="1"/>
    <col min="2768" max="2768" width="23.28515625" style="266" customWidth="1"/>
    <col min="2769" max="2782" width="7.7109375" style="266" customWidth="1"/>
    <col min="2783" max="2783" width="11.42578125" style="266"/>
    <col min="2784" max="2784" width="14.28515625" style="266" customWidth="1"/>
    <col min="2785" max="2785" width="28.85546875" style="266" customWidth="1"/>
    <col min="2786" max="2792" width="11.42578125" style="266"/>
    <col min="2793" max="2793" width="14.28515625" style="266" customWidth="1"/>
    <col min="2794" max="2794" width="28.85546875" style="266" customWidth="1"/>
    <col min="2795" max="3022" width="11.42578125" style="266"/>
    <col min="3023" max="3023" width="15.7109375" style="266" customWidth="1"/>
    <col min="3024" max="3024" width="23.28515625" style="266" customWidth="1"/>
    <col min="3025" max="3038" width="7.7109375" style="266" customWidth="1"/>
    <col min="3039" max="3039" width="11.42578125" style="266"/>
    <col min="3040" max="3040" width="14.28515625" style="266" customWidth="1"/>
    <col min="3041" max="3041" width="28.85546875" style="266" customWidth="1"/>
    <col min="3042" max="3048" width="11.42578125" style="266"/>
    <col min="3049" max="3049" width="14.28515625" style="266" customWidth="1"/>
    <col min="3050" max="3050" width="28.85546875" style="266" customWidth="1"/>
    <col min="3051" max="3278" width="11.42578125" style="266"/>
    <col min="3279" max="3279" width="15.7109375" style="266" customWidth="1"/>
    <col min="3280" max="3280" width="23.28515625" style="266" customWidth="1"/>
    <col min="3281" max="3294" width="7.7109375" style="266" customWidth="1"/>
    <col min="3295" max="3295" width="11.42578125" style="266"/>
    <col min="3296" max="3296" width="14.28515625" style="266" customWidth="1"/>
    <col min="3297" max="3297" width="28.85546875" style="266" customWidth="1"/>
    <col min="3298" max="3304" width="11.42578125" style="266"/>
    <col min="3305" max="3305" width="14.28515625" style="266" customWidth="1"/>
    <col min="3306" max="3306" width="28.85546875" style="266" customWidth="1"/>
    <col min="3307" max="3534" width="11.42578125" style="266"/>
    <col min="3535" max="3535" width="15.7109375" style="266" customWidth="1"/>
    <col min="3536" max="3536" width="23.28515625" style="266" customWidth="1"/>
    <col min="3537" max="3550" width="7.7109375" style="266" customWidth="1"/>
    <col min="3551" max="3551" width="11.42578125" style="266"/>
    <col min="3552" max="3552" width="14.28515625" style="266" customWidth="1"/>
    <col min="3553" max="3553" width="28.85546875" style="266" customWidth="1"/>
    <col min="3554" max="3560" width="11.42578125" style="266"/>
    <col min="3561" max="3561" width="14.28515625" style="266" customWidth="1"/>
    <col min="3562" max="3562" width="28.85546875" style="266" customWidth="1"/>
    <col min="3563" max="3790" width="11.42578125" style="266"/>
    <col min="3791" max="3791" width="15.7109375" style="266" customWidth="1"/>
    <col min="3792" max="3792" width="23.28515625" style="266" customWidth="1"/>
    <col min="3793" max="3806" width="7.7109375" style="266" customWidth="1"/>
    <col min="3807" max="3807" width="11.42578125" style="266"/>
    <col min="3808" max="3808" width="14.28515625" style="266" customWidth="1"/>
    <col min="3809" max="3809" width="28.85546875" style="266" customWidth="1"/>
    <col min="3810" max="3816" width="11.42578125" style="266"/>
    <col min="3817" max="3817" width="14.28515625" style="266" customWidth="1"/>
    <col min="3818" max="3818" width="28.85546875" style="266" customWidth="1"/>
    <col min="3819" max="4046" width="11.42578125" style="266"/>
    <col min="4047" max="4047" width="15.7109375" style="266" customWidth="1"/>
    <col min="4048" max="4048" width="23.28515625" style="266" customWidth="1"/>
    <col min="4049" max="4062" width="7.7109375" style="266" customWidth="1"/>
    <col min="4063" max="4063" width="11.42578125" style="266"/>
    <col min="4064" max="4064" width="14.28515625" style="266" customWidth="1"/>
    <col min="4065" max="4065" width="28.85546875" style="266" customWidth="1"/>
    <col min="4066" max="4072" width="11.42578125" style="266"/>
    <col min="4073" max="4073" width="14.28515625" style="266" customWidth="1"/>
    <col min="4074" max="4074" width="28.85546875" style="266" customWidth="1"/>
    <col min="4075" max="4302" width="11.42578125" style="266"/>
    <col min="4303" max="4303" width="15.7109375" style="266" customWidth="1"/>
    <col min="4304" max="4304" width="23.28515625" style="266" customWidth="1"/>
    <col min="4305" max="4318" width="7.7109375" style="266" customWidth="1"/>
    <col min="4319" max="4319" width="11.42578125" style="266"/>
    <col min="4320" max="4320" width="14.28515625" style="266" customWidth="1"/>
    <col min="4321" max="4321" width="28.85546875" style="266" customWidth="1"/>
    <col min="4322" max="4328" width="11.42578125" style="266"/>
    <col min="4329" max="4329" width="14.28515625" style="266" customWidth="1"/>
    <col min="4330" max="4330" width="28.85546875" style="266" customWidth="1"/>
    <col min="4331" max="4558" width="11.42578125" style="266"/>
    <col min="4559" max="4559" width="15.7109375" style="266" customWidth="1"/>
    <col min="4560" max="4560" width="23.28515625" style="266" customWidth="1"/>
    <col min="4561" max="4574" width="7.7109375" style="266" customWidth="1"/>
    <col min="4575" max="4575" width="11.42578125" style="266"/>
    <col min="4576" max="4576" width="14.28515625" style="266" customWidth="1"/>
    <col min="4577" max="4577" width="28.85546875" style="266" customWidth="1"/>
    <col min="4578" max="4584" width="11.42578125" style="266"/>
    <col min="4585" max="4585" width="14.28515625" style="266" customWidth="1"/>
    <col min="4586" max="4586" width="28.85546875" style="266" customWidth="1"/>
    <col min="4587" max="4814" width="11.42578125" style="266"/>
    <col min="4815" max="4815" width="15.7109375" style="266" customWidth="1"/>
    <col min="4816" max="4816" width="23.28515625" style="266" customWidth="1"/>
    <col min="4817" max="4830" width="7.7109375" style="266" customWidth="1"/>
    <col min="4831" max="4831" width="11.42578125" style="266"/>
    <col min="4832" max="4832" width="14.28515625" style="266" customWidth="1"/>
    <col min="4833" max="4833" width="28.85546875" style="266" customWidth="1"/>
    <col min="4834" max="4840" width="11.42578125" style="266"/>
    <col min="4841" max="4841" width="14.28515625" style="266" customWidth="1"/>
    <col min="4842" max="4842" width="28.85546875" style="266" customWidth="1"/>
    <col min="4843" max="5070" width="11.42578125" style="266"/>
    <col min="5071" max="5071" width="15.7109375" style="266" customWidth="1"/>
    <col min="5072" max="5072" width="23.28515625" style="266" customWidth="1"/>
    <col min="5073" max="5086" width="7.7109375" style="266" customWidth="1"/>
    <col min="5087" max="5087" width="11.42578125" style="266"/>
    <col min="5088" max="5088" width="14.28515625" style="266" customWidth="1"/>
    <col min="5089" max="5089" width="28.85546875" style="266" customWidth="1"/>
    <col min="5090" max="5096" width="11.42578125" style="266"/>
    <col min="5097" max="5097" width="14.28515625" style="266" customWidth="1"/>
    <col min="5098" max="5098" width="28.85546875" style="266" customWidth="1"/>
    <col min="5099" max="5326" width="11.42578125" style="266"/>
    <col min="5327" max="5327" width="15.7109375" style="266" customWidth="1"/>
    <col min="5328" max="5328" width="23.28515625" style="266" customWidth="1"/>
    <col min="5329" max="5342" width="7.7109375" style="266" customWidth="1"/>
    <col min="5343" max="5343" width="11.42578125" style="266"/>
    <col min="5344" max="5344" width="14.28515625" style="266" customWidth="1"/>
    <col min="5345" max="5345" width="28.85546875" style="266" customWidth="1"/>
    <col min="5346" max="5352" width="11.42578125" style="266"/>
    <col min="5353" max="5353" width="14.28515625" style="266" customWidth="1"/>
    <col min="5354" max="5354" width="28.85546875" style="266" customWidth="1"/>
    <col min="5355" max="5582" width="11.42578125" style="266"/>
    <col min="5583" max="5583" width="15.7109375" style="266" customWidth="1"/>
    <col min="5584" max="5584" width="23.28515625" style="266" customWidth="1"/>
    <col min="5585" max="5598" width="7.7109375" style="266" customWidth="1"/>
    <col min="5599" max="5599" width="11.42578125" style="266"/>
    <col min="5600" max="5600" width="14.28515625" style="266" customWidth="1"/>
    <col min="5601" max="5601" width="28.85546875" style="266" customWidth="1"/>
    <col min="5602" max="5608" width="11.42578125" style="266"/>
    <col min="5609" max="5609" width="14.28515625" style="266" customWidth="1"/>
    <col min="5610" max="5610" width="28.85546875" style="266" customWidth="1"/>
    <col min="5611" max="5838" width="11.42578125" style="266"/>
    <col min="5839" max="5839" width="15.7109375" style="266" customWidth="1"/>
    <col min="5840" max="5840" width="23.28515625" style="266" customWidth="1"/>
    <col min="5841" max="5854" width="7.7109375" style="266" customWidth="1"/>
    <col min="5855" max="5855" width="11.42578125" style="266"/>
    <col min="5856" max="5856" width="14.28515625" style="266" customWidth="1"/>
    <col min="5857" max="5857" width="28.85546875" style="266" customWidth="1"/>
    <col min="5858" max="5864" width="11.42578125" style="266"/>
    <col min="5865" max="5865" width="14.28515625" style="266" customWidth="1"/>
    <col min="5866" max="5866" width="28.85546875" style="266" customWidth="1"/>
    <col min="5867" max="6094" width="11.42578125" style="266"/>
    <col min="6095" max="6095" width="15.7109375" style="266" customWidth="1"/>
    <col min="6096" max="6096" width="23.28515625" style="266" customWidth="1"/>
    <col min="6097" max="6110" width="7.7109375" style="266" customWidth="1"/>
    <col min="6111" max="6111" width="11.42578125" style="266"/>
    <col min="6112" max="6112" width="14.28515625" style="266" customWidth="1"/>
    <col min="6113" max="6113" width="28.85546875" style="266" customWidth="1"/>
    <col min="6114" max="6120" width="11.42578125" style="266"/>
    <col min="6121" max="6121" width="14.28515625" style="266" customWidth="1"/>
    <col min="6122" max="6122" width="28.85546875" style="266" customWidth="1"/>
    <col min="6123" max="6350" width="11.42578125" style="266"/>
    <col min="6351" max="6351" width="15.7109375" style="266" customWidth="1"/>
    <col min="6352" max="6352" width="23.28515625" style="266" customWidth="1"/>
    <col min="6353" max="6366" width="7.7109375" style="266" customWidth="1"/>
    <col min="6367" max="6367" width="11.42578125" style="266"/>
    <col min="6368" max="6368" width="14.28515625" style="266" customWidth="1"/>
    <col min="6369" max="6369" width="28.85546875" style="266" customWidth="1"/>
    <col min="6370" max="6376" width="11.42578125" style="266"/>
    <col min="6377" max="6377" width="14.28515625" style="266" customWidth="1"/>
    <col min="6378" max="6378" width="28.85546875" style="266" customWidth="1"/>
    <col min="6379" max="6606" width="11.42578125" style="266"/>
    <col min="6607" max="6607" width="15.7109375" style="266" customWidth="1"/>
    <col min="6608" max="6608" width="23.28515625" style="266" customWidth="1"/>
    <col min="6609" max="6622" width="7.7109375" style="266" customWidth="1"/>
    <col min="6623" max="6623" width="11.42578125" style="266"/>
    <col min="6624" max="6624" width="14.28515625" style="266" customWidth="1"/>
    <col min="6625" max="6625" width="28.85546875" style="266" customWidth="1"/>
    <col min="6626" max="6632" width="11.42578125" style="266"/>
    <col min="6633" max="6633" width="14.28515625" style="266" customWidth="1"/>
    <col min="6634" max="6634" width="28.85546875" style="266" customWidth="1"/>
    <col min="6635" max="6862" width="11.42578125" style="266"/>
    <col min="6863" max="6863" width="15.7109375" style="266" customWidth="1"/>
    <col min="6864" max="6864" width="23.28515625" style="266" customWidth="1"/>
    <col min="6865" max="6878" width="7.7109375" style="266" customWidth="1"/>
    <col min="6879" max="6879" width="11.42578125" style="266"/>
    <col min="6880" max="6880" width="14.28515625" style="266" customWidth="1"/>
    <col min="6881" max="6881" width="28.85546875" style="266" customWidth="1"/>
    <col min="6882" max="6888" width="11.42578125" style="266"/>
    <col min="6889" max="6889" width="14.28515625" style="266" customWidth="1"/>
    <col min="6890" max="6890" width="28.85546875" style="266" customWidth="1"/>
    <col min="6891" max="7118" width="11.42578125" style="266"/>
    <col min="7119" max="7119" width="15.7109375" style="266" customWidth="1"/>
    <col min="7120" max="7120" width="23.28515625" style="266" customWidth="1"/>
    <col min="7121" max="7134" width="7.7109375" style="266" customWidth="1"/>
    <col min="7135" max="7135" width="11.42578125" style="266"/>
    <col min="7136" max="7136" width="14.28515625" style="266" customWidth="1"/>
    <col min="7137" max="7137" width="28.85546875" style="266" customWidth="1"/>
    <col min="7138" max="7144" width="11.42578125" style="266"/>
    <col min="7145" max="7145" width="14.28515625" style="266" customWidth="1"/>
    <col min="7146" max="7146" width="28.85546875" style="266" customWidth="1"/>
    <col min="7147" max="7374" width="11.42578125" style="266"/>
    <col min="7375" max="7375" width="15.7109375" style="266" customWidth="1"/>
    <col min="7376" max="7376" width="23.28515625" style="266" customWidth="1"/>
    <col min="7377" max="7390" width="7.7109375" style="266" customWidth="1"/>
    <col min="7391" max="7391" width="11.42578125" style="266"/>
    <col min="7392" max="7392" width="14.28515625" style="266" customWidth="1"/>
    <col min="7393" max="7393" width="28.85546875" style="266" customWidth="1"/>
    <col min="7394" max="7400" width="11.42578125" style="266"/>
    <col min="7401" max="7401" width="14.28515625" style="266" customWidth="1"/>
    <col min="7402" max="7402" width="28.85546875" style="266" customWidth="1"/>
    <col min="7403" max="7630" width="11.42578125" style="266"/>
    <col min="7631" max="7631" width="15.7109375" style="266" customWidth="1"/>
    <col min="7632" max="7632" width="23.28515625" style="266" customWidth="1"/>
    <col min="7633" max="7646" width="7.7109375" style="266" customWidth="1"/>
    <col min="7647" max="7647" width="11.42578125" style="266"/>
    <col min="7648" max="7648" width="14.28515625" style="266" customWidth="1"/>
    <col min="7649" max="7649" width="28.85546875" style="266" customWidth="1"/>
    <col min="7650" max="7656" width="11.42578125" style="266"/>
    <col min="7657" max="7657" width="14.28515625" style="266" customWidth="1"/>
    <col min="7658" max="7658" width="28.85546875" style="266" customWidth="1"/>
    <col min="7659" max="7886" width="11.42578125" style="266"/>
    <col min="7887" max="7887" width="15.7109375" style="266" customWidth="1"/>
    <col min="7888" max="7888" width="23.28515625" style="266" customWidth="1"/>
    <col min="7889" max="7902" width="7.7109375" style="266" customWidth="1"/>
    <col min="7903" max="7903" width="11.42578125" style="266"/>
    <col min="7904" max="7904" width="14.28515625" style="266" customWidth="1"/>
    <col min="7905" max="7905" width="28.85546875" style="266" customWidth="1"/>
    <col min="7906" max="7912" width="11.42578125" style="266"/>
    <col min="7913" max="7913" width="14.28515625" style="266" customWidth="1"/>
    <col min="7914" max="7914" width="28.85546875" style="266" customWidth="1"/>
    <col min="7915" max="8142" width="11.42578125" style="266"/>
    <col min="8143" max="8143" width="15.7109375" style="266" customWidth="1"/>
    <col min="8144" max="8144" width="23.28515625" style="266" customWidth="1"/>
    <col min="8145" max="8158" width="7.7109375" style="266" customWidth="1"/>
    <col min="8159" max="8159" width="11.42578125" style="266"/>
    <col min="8160" max="8160" width="14.28515625" style="266" customWidth="1"/>
    <col min="8161" max="8161" width="28.85546875" style="266" customWidth="1"/>
    <col min="8162" max="8168" width="11.42578125" style="266"/>
    <col min="8169" max="8169" width="14.28515625" style="266" customWidth="1"/>
    <col min="8170" max="8170" width="28.85546875" style="266" customWidth="1"/>
    <col min="8171" max="8398" width="11.42578125" style="266"/>
    <col min="8399" max="8399" width="15.7109375" style="266" customWidth="1"/>
    <col min="8400" max="8400" width="23.28515625" style="266" customWidth="1"/>
    <col min="8401" max="8414" width="7.7109375" style="266" customWidth="1"/>
    <col min="8415" max="8415" width="11.42578125" style="266"/>
    <col min="8416" max="8416" width="14.28515625" style="266" customWidth="1"/>
    <col min="8417" max="8417" width="28.85546875" style="266" customWidth="1"/>
    <col min="8418" max="8424" width="11.42578125" style="266"/>
    <col min="8425" max="8425" width="14.28515625" style="266" customWidth="1"/>
    <col min="8426" max="8426" width="28.85546875" style="266" customWidth="1"/>
    <col min="8427" max="8654" width="11.42578125" style="266"/>
    <col min="8655" max="8655" width="15.7109375" style="266" customWidth="1"/>
    <col min="8656" max="8656" width="23.28515625" style="266" customWidth="1"/>
    <col min="8657" max="8670" width="7.7109375" style="266" customWidth="1"/>
    <col min="8671" max="8671" width="11.42578125" style="266"/>
    <col min="8672" max="8672" width="14.28515625" style="266" customWidth="1"/>
    <col min="8673" max="8673" width="28.85546875" style="266" customWidth="1"/>
    <col min="8674" max="8680" width="11.42578125" style="266"/>
    <col min="8681" max="8681" width="14.28515625" style="266" customWidth="1"/>
    <col min="8682" max="8682" width="28.85546875" style="266" customWidth="1"/>
    <col min="8683" max="8910" width="11.42578125" style="266"/>
    <col min="8911" max="8911" width="15.7109375" style="266" customWidth="1"/>
    <col min="8912" max="8912" width="23.28515625" style="266" customWidth="1"/>
    <col min="8913" max="8926" width="7.7109375" style="266" customWidth="1"/>
    <col min="8927" max="8927" width="11.42578125" style="266"/>
    <col min="8928" max="8928" width="14.28515625" style="266" customWidth="1"/>
    <col min="8929" max="8929" width="28.85546875" style="266" customWidth="1"/>
    <col min="8930" max="8936" width="11.42578125" style="266"/>
    <col min="8937" max="8937" width="14.28515625" style="266" customWidth="1"/>
    <col min="8938" max="8938" width="28.85546875" style="266" customWidth="1"/>
    <col min="8939" max="9166" width="11.42578125" style="266"/>
    <col min="9167" max="9167" width="15.7109375" style="266" customWidth="1"/>
    <col min="9168" max="9168" width="23.28515625" style="266" customWidth="1"/>
    <col min="9169" max="9182" width="7.7109375" style="266" customWidth="1"/>
    <col min="9183" max="9183" width="11.42578125" style="266"/>
    <col min="9184" max="9184" width="14.28515625" style="266" customWidth="1"/>
    <col min="9185" max="9185" width="28.85546875" style="266" customWidth="1"/>
    <col min="9186" max="9192" width="11.42578125" style="266"/>
    <col min="9193" max="9193" width="14.28515625" style="266" customWidth="1"/>
    <col min="9194" max="9194" width="28.85546875" style="266" customWidth="1"/>
    <col min="9195" max="9422" width="11.42578125" style="266"/>
    <col min="9423" max="9423" width="15.7109375" style="266" customWidth="1"/>
    <col min="9424" max="9424" width="23.28515625" style="266" customWidth="1"/>
    <col min="9425" max="9438" width="7.7109375" style="266" customWidth="1"/>
    <col min="9439" max="9439" width="11.42578125" style="266"/>
    <col min="9440" max="9440" width="14.28515625" style="266" customWidth="1"/>
    <col min="9441" max="9441" width="28.85546875" style="266" customWidth="1"/>
    <col min="9442" max="9448" width="11.42578125" style="266"/>
    <col min="9449" max="9449" width="14.28515625" style="266" customWidth="1"/>
    <col min="9450" max="9450" width="28.85546875" style="266" customWidth="1"/>
    <col min="9451" max="9678" width="11.42578125" style="266"/>
    <col min="9679" max="9679" width="15.7109375" style="266" customWidth="1"/>
    <col min="9680" max="9680" width="23.28515625" style="266" customWidth="1"/>
    <col min="9681" max="9694" width="7.7109375" style="266" customWidth="1"/>
    <col min="9695" max="9695" width="11.42578125" style="266"/>
    <col min="9696" max="9696" width="14.28515625" style="266" customWidth="1"/>
    <col min="9697" max="9697" width="28.85546875" style="266" customWidth="1"/>
    <col min="9698" max="9704" width="11.42578125" style="266"/>
    <col min="9705" max="9705" width="14.28515625" style="266" customWidth="1"/>
    <col min="9706" max="9706" width="28.85546875" style="266" customWidth="1"/>
    <col min="9707" max="9934" width="11.42578125" style="266"/>
    <col min="9935" max="9935" width="15.7109375" style="266" customWidth="1"/>
    <col min="9936" max="9936" width="23.28515625" style="266" customWidth="1"/>
    <col min="9937" max="9950" width="7.7109375" style="266" customWidth="1"/>
    <col min="9951" max="9951" width="11.42578125" style="266"/>
    <col min="9952" max="9952" width="14.28515625" style="266" customWidth="1"/>
    <col min="9953" max="9953" width="28.85546875" style="266" customWidth="1"/>
    <col min="9954" max="9960" width="11.42578125" style="266"/>
    <col min="9961" max="9961" width="14.28515625" style="266" customWidth="1"/>
    <col min="9962" max="9962" width="28.85546875" style="266" customWidth="1"/>
    <col min="9963" max="10190" width="11.42578125" style="266"/>
    <col min="10191" max="10191" width="15.7109375" style="266" customWidth="1"/>
    <col min="10192" max="10192" width="23.28515625" style="266" customWidth="1"/>
    <col min="10193" max="10206" width="7.7109375" style="266" customWidth="1"/>
    <col min="10207" max="10207" width="11.42578125" style="266"/>
    <col min="10208" max="10208" width="14.28515625" style="266" customWidth="1"/>
    <col min="10209" max="10209" width="28.85546875" style="266" customWidth="1"/>
    <col min="10210" max="10216" width="11.42578125" style="266"/>
    <col min="10217" max="10217" width="14.28515625" style="266" customWidth="1"/>
    <col min="10218" max="10218" width="28.85546875" style="266" customWidth="1"/>
    <col min="10219" max="10446" width="11.42578125" style="266"/>
    <col min="10447" max="10447" width="15.7109375" style="266" customWidth="1"/>
    <col min="10448" max="10448" width="23.28515625" style="266" customWidth="1"/>
    <col min="10449" max="10462" width="7.7109375" style="266" customWidth="1"/>
    <col min="10463" max="10463" width="11.42578125" style="266"/>
    <col min="10464" max="10464" width="14.28515625" style="266" customWidth="1"/>
    <col min="10465" max="10465" width="28.85546875" style="266" customWidth="1"/>
    <col min="10466" max="10472" width="11.42578125" style="266"/>
    <col min="10473" max="10473" width="14.28515625" style="266" customWidth="1"/>
    <col min="10474" max="10474" width="28.85546875" style="266" customWidth="1"/>
    <col min="10475" max="10702" width="11.42578125" style="266"/>
    <col min="10703" max="10703" width="15.7109375" style="266" customWidth="1"/>
    <col min="10704" max="10704" width="23.28515625" style="266" customWidth="1"/>
    <col min="10705" max="10718" width="7.7109375" style="266" customWidth="1"/>
    <col min="10719" max="10719" width="11.42578125" style="266"/>
    <col min="10720" max="10720" width="14.28515625" style="266" customWidth="1"/>
    <col min="10721" max="10721" width="28.85546875" style="266" customWidth="1"/>
    <col min="10722" max="10728" width="11.42578125" style="266"/>
    <col min="10729" max="10729" width="14.28515625" style="266" customWidth="1"/>
    <col min="10730" max="10730" width="28.85546875" style="266" customWidth="1"/>
    <col min="10731" max="10958" width="11.42578125" style="266"/>
    <col min="10959" max="10959" width="15.7109375" style="266" customWidth="1"/>
    <col min="10960" max="10960" width="23.28515625" style="266" customWidth="1"/>
    <col min="10961" max="10974" width="7.7109375" style="266" customWidth="1"/>
    <col min="10975" max="10975" width="11.42578125" style="266"/>
    <col min="10976" max="10976" width="14.28515625" style="266" customWidth="1"/>
    <col min="10977" max="10977" width="28.85546875" style="266" customWidth="1"/>
    <col min="10978" max="10984" width="11.42578125" style="266"/>
    <col min="10985" max="10985" width="14.28515625" style="266" customWidth="1"/>
    <col min="10986" max="10986" width="28.85546875" style="266" customWidth="1"/>
    <col min="10987" max="11214" width="11.42578125" style="266"/>
    <col min="11215" max="11215" width="15.7109375" style="266" customWidth="1"/>
    <col min="11216" max="11216" width="23.28515625" style="266" customWidth="1"/>
    <col min="11217" max="11230" width="7.7109375" style="266" customWidth="1"/>
    <col min="11231" max="11231" width="11.42578125" style="266"/>
    <col min="11232" max="11232" width="14.28515625" style="266" customWidth="1"/>
    <col min="11233" max="11233" width="28.85546875" style="266" customWidth="1"/>
    <col min="11234" max="11240" width="11.42578125" style="266"/>
    <col min="11241" max="11241" width="14.28515625" style="266" customWidth="1"/>
    <col min="11242" max="11242" width="28.85546875" style="266" customWidth="1"/>
    <col min="11243" max="11470" width="11.42578125" style="266"/>
    <col min="11471" max="11471" width="15.7109375" style="266" customWidth="1"/>
    <col min="11472" max="11472" width="23.28515625" style="266" customWidth="1"/>
    <col min="11473" max="11486" width="7.7109375" style="266" customWidth="1"/>
    <col min="11487" max="11487" width="11.42578125" style="266"/>
    <col min="11488" max="11488" width="14.28515625" style="266" customWidth="1"/>
    <col min="11489" max="11489" width="28.85546875" style="266" customWidth="1"/>
    <col min="11490" max="11496" width="11.42578125" style="266"/>
    <col min="11497" max="11497" width="14.28515625" style="266" customWidth="1"/>
    <col min="11498" max="11498" width="28.85546875" style="266" customWidth="1"/>
    <col min="11499" max="11726" width="11.42578125" style="266"/>
    <col min="11727" max="11727" width="15.7109375" style="266" customWidth="1"/>
    <col min="11728" max="11728" width="23.28515625" style="266" customWidth="1"/>
    <col min="11729" max="11742" width="7.7109375" style="266" customWidth="1"/>
    <col min="11743" max="11743" width="11.42578125" style="266"/>
    <col min="11744" max="11744" width="14.28515625" style="266" customWidth="1"/>
    <col min="11745" max="11745" width="28.85546875" style="266" customWidth="1"/>
    <col min="11746" max="11752" width="11.42578125" style="266"/>
    <col min="11753" max="11753" width="14.28515625" style="266" customWidth="1"/>
    <col min="11754" max="11754" width="28.85546875" style="266" customWidth="1"/>
    <col min="11755" max="11982" width="11.42578125" style="266"/>
    <col min="11983" max="11983" width="15.7109375" style="266" customWidth="1"/>
    <col min="11984" max="11984" width="23.28515625" style="266" customWidth="1"/>
    <col min="11985" max="11998" width="7.7109375" style="266" customWidth="1"/>
    <col min="11999" max="11999" width="11.42578125" style="266"/>
    <col min="12000" max="12000" width="14.28515625" style="266" customWidth="1"/>
    <col min="12001" max="12001" width="28.85546875" style="266" customWidth="1"/>
    <col min="12002" max="12008" width="11.42578125" style="266"/>
    <col min="12009" max="12009" width="14.28515625" style="266" customWidth="1"/>
    <col min="12010" max="12010" width="28.85546875" style="266" customWidth="1"/>
    <col min="12011" max="12238" width="11.42578125" style="266"/>
    <col min="12239" max="12239" width="15.7109375" style="266" customWidth="1"/>
    <col min="12240" max="12240" width="23.28515625" style="266" customWidth="1"/>
    <col min="12241" max="12254" width="7.7109375" style="266" customWidth="1"/>
    <col min="12255" max="12255" width="11.42578125" style="266"/>
    <col min="12256" max="12256" width="14.28515625" style="266" customWidth="1"/>
    <col min="12257" max="12257" width="28.85546875" style="266" customWidth="1"/>
    <col min="12258" max="12264" width="11.42578125" style="266"/>
    <col min="12265" max="12265" width="14.28515625" style="266" customWidth="1"/>
    <col min="12266" max="12266" width="28.85546875" style="266" customWidth="1"/>
    <col min="12267" max="12494" width="11.42578125" style="266"/>
    <col min="12495" max="12495" width="15.7109375" style="266" customWidth="1"/>
    <col min="12496" max="12496" width="23.28515625" style="266" customWidth="1"/>
    <col min="12497" max="12510" width="7.7109375" style="266" customWidth="1"/>
    <col min="12511" max="12511" width="11.42578125" style="266"/>
    <col min="12512" max="12512" width="14.28515625" style="266" customWidth="1"/>
    <col min="12513" max="12513" width="28.85546875" style="266" customWidth="1"/>
    <col min="12514" max="12520" width="11.42578125" style="266"/>
    <col min="12521" max="12521" width="14.28515625" style="266" customWidth="1"/>
    <col min="12522" max="12522" width="28.85546875" style="266" customWidth="1"/>
    <col min="12523" max="12750" width="11.42578125" style="266"/>
    <col min="12751" max="12751" width="15.7109375" style="266" customWidth="1"/>
    <col min="12752" max="12752" width="23.28515625" style="266" customWidth="1"/>
    <col min="12753" max="12766" width="7.7109375" style="266" customWidth="1"/>
    <col min="12767" max="12767" width="11.42578125" style="266"/>
    <col min="12768" max="12768" width="14.28515625" style="266" customWidth="1"/>
    <col min="12769" max="12769" width="28.85546875" style="266" customWidth="1"/>
    <col min="12770" max="12776" width="11.42578125" style="266"/>
    <col min="12777" max="12777" width="14.28515625" style="266" customWidth="1"/>
    <col min="12778" max="12778" width="28.85546875" style="266" customWidth="1"/>
    <col min="12779" max="13006" width="11.42578125" style="266"/>
    <col min="13007" max="13007" width="15.7109375" style="266" customWidth="1"/>
    <col min="13008" max="13008" width="23.28515625" style="266" customWidth="1"/>
    <col min="13009" max="13022" width="7.7109375" style="266" customWidth="1"/>
    <col min="13023" max="13023" width="11.42578125" style="266"/>
    <col min="13024" max="13024" width="14.28515625" style="266" customWidth="1"/>
    <col min="13025" max="13025" width="28.85546875" style="266" customWidth="1"/>
    <col min="13026" max="13032" width="11.42578125" style="266"/>
    <col min="13033" max="13033" width="14.28515625" style="266" customWidth="1"/>
    <col min="13034" max="13034" width="28.85546875" style="266" customWidth="1"/>
    <col min="13035" max="13262" width="11.42578125" style="266"/>
    <col min="13263" max="13263" width="15.7109375" style="266" customWidth="1"/>
    <col min="13264" max="13264" width="23.28515625" style="266" customWidth="1"/>
    <col min="13265" max="13278" width="7.7109375" style="266" customWidth="1"/>
    <col min="13279" max="13279" width="11.42578125" style="266"/>
    <col min="13280" max="13280" width="14.28515625" style="266" customWidth="1"/>
    <col min="13281" max="13281" width="28.85546875" style="266" customWidth="1"/>
    <col min="13282" max="13288" width="11.42578125" style="266"/>
    <col min="13289" max="13289" width="14.28515625" style="266" customWidth="1"/>
    <col min="13290" max="13290" width="28.85546875" style="266" customWidth="1"/>
    <col min="13291" max="13518" width="11.42578125" style="266"/>
    <col min="13519" max="13519" width="15.7109375" style="266" customWidth="1"/>
    <col min="13520" max="13520" width="23.28515625" style="266" customWidth="1"/>
    <col min="13521" max="13534" width="7.7109375" style="266" customWidth="1"/>
    <col min="13535" max="13535" width="11.42578125" style="266"/>
    <col min="13536" max="13536" width="14.28515625" style="266" customWidth="1"/>
    <col min="13537" max="13537" width="28.85546875" style="266" customWidth="1"/>
    <col min="13538" max="13544" width="11.42578125" style="266"/>
    <col min="13545" max="13545" width="14.28515625" style="266" customWidth="1"/>
    <col min="13546" max="13546" width="28.85546875" style="266" customWidth="1"/>
    <col min="13547" max="13774" width="11.42578125" style="266"/>
    <col min="13775" max="13775" width="15.7109375" style="266" customWidth="1"/>
    <col min="13776" max="13776" width="23.28515625" style="266" customWidth="1"/>
    <col min="13777" max="13790" width="7.7109375" style="266" customWidth="1"/>
    <col min="13791" max="13791" width="11.42578125" style="266"/>
    <col min="13792" max="13792" width="14.28515625" style="266" customWidth="1"/>
    <col min="13793" max="13793" width="28.85546875" style="266" customWidth="1"/>
    <col min="13794" max="13800" width="11.42578125" style="266"/>
    <col min="13801" max="13801" width="14.28515625" style="266" customWidth="1"/>
    <col min="13802" max="13802" width="28.85546875" style="266" customWidth="1"/>
    <col min="13803" max="14030" width="11.42578125" style="266"/>
    <col min="14031" max="14031" width="15.7109375" style="266" customWidth="1"/>
    <col min="14032" max="14032" width="23.28515625" style="266" customWidth="1"/>
    <col min="14033" max="14046" width="7.7109375" style="266" customWidth="1"/>
    <col min="14047" max="14047" width="11.42578125" style="266"/>
    <col min="14048" max="14048" width="14.28515625" style="266" customWidth="1"/>
    <col min="14049" max="14049" width="28.85546875" style="266" customWidth="1"/>
    <col min="14050" max="14056" width="11.42578125" style="266"/>
    <col min="14057" max="14057" width="14.28515625" style="266" customWidth="1"/>
    <col min="14058" max="14058" width="28.85546875" style="266" customWidth="1"/>
    <col min="14059" max="14286" width="11.42578125" style="266"/>
    <col min="14287" max="14287" width="15.7109375" style="266" customWidth="1"/>
    <col min="14288" max="14288" width="23.28515625" style="266" customWidth="1"/>
    <col min="14289" max="14302" width="7.7109375" style="266" customWidth="1"/>
    <col min="14303" max="14303" width="11.42578125" style="266"/>
    <col min="14304" max="14304" width="14.28515625" style="266" customWidth="1"/>
    <col min="14305" max="14305" width="28.85546875" style="266" customWidth="1"/>
    <col min="14306" max="14312" width="11.42578125" style="266"/>
    <col min="14313" max="14313" width="14.28515625" style="266" customWidth="1"/>
    <col min="14314" max="14314" width="28.85546875" style="266" customWidth="1"/>
    <col min="14315" max="14542" width="11.42578125" style="266"/>
    <col min="14543" max="14543" width="15.7109375" style="266" customWidth="1"/>
    <col min="14544" max="14544" width="23.28515625" style="266" customWidth="1"/>
    <col min="14545" max="14558" width="7.7109375" style="266" customWidth="1"/>
    <col min="14559" max="14559" width="11.42578125" style="266"/>
    <col min="14560" max="14560" width="14.28515625" style="266" customWidth="1"/>
    <col min="14561" max="14561" width="28.85546875" style="266" customWidth="1"/>
    <col min="14562" max="14568" width="11.42578125" style="266"/>
    <col min="14569" max="14569" width="14.28515625" style="266" customWidth="1"/>
    <col min="14570" max="14570" width="28.85546875" style="266" customWidth="1"/>
    <col min="14571" max="14798" width="11.42578125" style="266"/>
    <col min="14799" max="14799" width="15.7109375" style="266" customWidth="1"/>
    <col min="14800" max="14800" width="23.28515625" style="266" customWidth="1"/>
    <col min="14801" max="14814" width="7.7109375" style="266" customWidth="1"/>
    <col min="14815" max="14815" width="11.42578125" style="266"/>
    <col min="14816" max="14816" width="14.28515625" style="266" customWidth="1"/>
    <col min="14817" max="14817" width="28.85546875" style="266" customWidth="1"/>
    <col min="14818" max="14824" width="11.42578125" style="266"/>
    <col min="14825" max="14825" width="14.28515625" style="266" customWidth="1"/>
    <col min="14826" max="14826" width="28.85546875" style="266" customWidth="1"/>
    <col min="14827" max="15054" width="11.42578125" style="266"/>
    <col min="15055" max="15055" width="15.7109375" style="266" customWidth="1"/>
    <col min="15056" max="15056" width="23.28515625" style="266" customWidth="1"/>
    <col min="15057" max="15070" width="7.7109375" style="266" customWidth="1"/>
    <col min="15071" max="15071" width="11.42578125" style="266"/>
    <col min="15072" max="15072" width="14.28515625" style="266" customWidth="1"/>
    <col min="15073" max="15073" width="28.85546875" style="266" customWidth="1"/>
    <col min="15074" max="15080" width="11.42578125" style="266"/>
    <col min="15081" max="15081" width="14.28515625" style="266" customWidth="1"/>
    <col min="15082" max="15082" width="28.85546875" style="266" customWidth="1"/>
    <col min="15083" max="15310" width="11.42578125" style="266"/>
    <col min="15311" max="15311" width="15.7109375" style="266" customWidth="1"/>
    <col min="15312" max="15312" width="23.28515625" style="266" customWidth="1"/>
    <col min="15313" max="15326" width="7.7109375" style="266" customWidth="1"/>
    <col min="15327" max="15327" width="11.42578125" style="266"/>
    <col min="15328" max="15328" width="14.28515625" style="266" customWidth="1"/>
    <col min="15329" max="15329" width="28.85546875" style="266" customWidth="1"/>
    <col min="15330" max="15336" width="11.42578125" style="266"/>
    <col min="15337" max="15337" width="14.28515625" style="266" customWidth="1"/>
    <col min="15338" max="15338" width="28.85546875" style="266" customWidth="1"/>
    <col min="15339" max="15566" width="11.42578125" style="266"/>
    <col min="15567" max="15567" width="15.7109375" style="266" customWidth="1"/>
    <col min="15568" max="15568" width="23.28515625" style="266" customWidth="1"/>
    <col min="15569" max="15582" width="7.7109375" style="266" customWidth="1"/>
    <col min="15583" max="15583" width="11.42578125" style="266"/>
    <col min="15584" max="15584" width="14.28515625" style="266" customWidth="1"/>
    <col min="15585" max="15585" width="28.85546875" style="266" customWidth="1"/>
    <col min="15586" max="15592" width="11.42578125" style="266"/>
    <col min="15593" max="15593" width="14.28515625" style="266" customWidth="1"/>
    <col min="15594" max="15594" width="28.85546875" style="266" customWidth="1"/>
    <col min="15595" max="15822" width="11.42578125" style="266"/>
    <col min="15823" max="15823" width="15.7109375" style="266" customWidth="1"/>
    <col min="15824" max="15824" width="23.28515625" style="266" customWidth="1"/>
    <col min="15825" max="15838" width="7.7109375" style="266" customWidth="1"/>
    <col min="15839" max="15839" width="11.42578125" style="266"/>
    <col min="15840" max="15840" width="14.28515625" style="266" customWidth="1"/>
    <col min="15841" max="15841" width="28.85546875" style="266" customWidth="1"/>
    <col min="15842" max="15848" width="11.42578125" style="266"/>
    <col min="15849" max="15849" width="14.28515625" style="266" customWidth="1"/>
    <col min="15850" max="15850" width="28.85546875" style="266" customWidth="1"/>
    <col min="15851" max="16078" width="11.42578125" style="266"/>
    <col min="16079" max="16079" width="15.7109375" style="266" customWidth="1"/>
    <col min="16080" max="16080" width="23.28515625" style="266" customWidth="1"/>
    <col min="16081" max="16094" width="7.7109375" style="266" customWidth="1"/>
    <col min="16095" max="16095" width="11.42578125" style="266"/>
    <col min="16096" max="16096" width="14.28515625" style="266" customWidth="1"/>
    <col min="16097" max="16097" width="28.85546875" style="266" customWidth="1"/>
    <col min="16098" max="16104" width="11.42578125" style="266"/>
    <col min="16105" max="16105" width="14.28515625" style="266" customWidth="1"/>
    <col min="16106" max="16106" width="28.85546875" style="266" customWidth="1"/>
    <col min="16107" max="16334" width="11.42578125" style="266"/>
    <col min="16335" max="16335" width="15.7109375" style="266" customWidth="1"/>
    <col min="16336" max="16336" width="23.28515625" style="266" customWidth="1"/>
    <col min="16337" max="16350" width="7.7109375" style="266" customWidth="1"/>
    <col min="16351" max="16351" width="11.42578125" style="266"/>
    <col min="16352" max="16352" width="14.28515625" style="266" customWidth="1"/>
    <col min="16353" max="16353" width="28.85546875" style="266" customWidth="1"/>
    <col min="16354" max="16384" width="11.42578125" style="266"/>
  </cols>
  <sheetData>
    <row r="1" spans="1:6" ht="18" customHeight="1">
      <c r="A1" s="943" t="s">
        <v>739</v>
      </c>
      <c r="B1" s="943"/>
      <c r="C1" s="943"/>
      <c r="D1" s="272" t="s">
        <v>340</v>
      </c>
    </row>
    <row r="2" spans="1:6" ht="18" customHeight="1" thickBot="1">
      <c r="A2" s="942" t="s">
        <v>341</v>
      </c>
      <c r="B2" s="942"/>
      <c r="C2" s="216"/>
      <c r="D2" s="273"/>
      <c r="F2" s="614"/>
    </row>
    <row r="3" spans="1:6" ht="15" customHeight="1">
      <c r="A3" s="732" t="s">
        <v>2</v>
      </c>
      <c r="B3" s="732" t="s">
        <v>163</v>
      </c>
      <c r="C3" s="733" t="s">
        <v>164</v>
      </c>
      <c r="D3" s="733" t="s">
        <v>165</v>
      </c>
      <c r="F3" s="614"/>
    </row>
    <row r="4" spans="1:6" ht="12.95" customHeight="1">
      <c r="A4" s="194" t="s">
        <v>3</v>
      </c>
      <c r="B4" s="211" t="s">
        <v>166</v>
      </c>
      <c r="C4" s="236">
        <v>15</v>
      </c>
      <c r="D4" s="267">
        <v>24</v>
      </c>
    </row>
    <row r="5" spans="1:6" ht="12.95" customHeight="1">
      <c r="A5" s="7" t="s">
        <v>3</v>
      </c>
      <c r="B5" s="212" t="s">
        <v>167</v>
      </c>
      <c r="C5" s="19">
        <v>235</v>
      </c>
      <c r="D5" s="20">
        <v>430</v>
      </c>
    </row>
    <row r="6" spans="1:6" ht="12.95" customHeight="1">
      <c r="A6" s="194" t="s">
        <v>3</v>
      </c>
      <c r="B6" s="211" t="s">
        <v>168</v>
      </c>
      <c r="C6" s="236">
        <v>25</v>
      </c>
      <c r="D6" s="267">
        <v>40</v>
      </c>
    </row>
    <row r="7" spans="1:6" ht="12.95" customHeight="1">
      <c r="A7" s="7" t="s">
        <v>3</v>
      </c>
      <c r="B7" s="212" t="s">
        <v>169</v>
      </c>
      <c r="C7" s="19">
        <v>35</v>
      </c>
      <c r="D7" s="20">
        <v>48</v>
      </c>
    </row>
    <row r="8" spans="1:6" ht="12.95" customHeight="1">
      <c r="A8" s="194" t="s">
        <v>3</v>
      </c>
      <c r="B8" s="211" t="s">
        <v>413</v>
      </c>
      <c r="C8" s="268">
        <v>1.8</v>
      </c>
      <c r="D8" s="267">
        <v>2</v>
      </c>
    </row>
    <row r="9" spans="1:6" ht="12.95" customHeight="1">
      <c r="A9" s="7" t="s">
        <v>4</v>
      </c>
      <c r="B9" s="212" t="s">
        <v>414</v>
      </c>
      <c r="C9" s="269">
        <v>26.4</v>
      </c>
      <c r="D9" s="271">
        <v>34.700000000000003</v>
      </c>
    </row>
    <row r="10" spans="1:6" ht="12.95" customHeight="1">
      <c r="A10" s="194" t="s">
        <v>4</v>
      </c>
      <c r="B10" s="211" t="s">
        <v>170</v>
      </c>
      <c r="C10" s="268">
        <v>20.8</v>
      </c>
      <c r="D10" s="270">
        <v>30.6</v>
      </c>
    </row>
    <row r="11" spans="1:6" ht="12.95" customHeight="1">
      <c r="A11" s="7" t="s">
        <v>4</v>
      </c>
      <c r="B11" s="212" t="s">
        <v>171</v>
      </c>
      <c r="C11" s="19">
        <v>19</v>
      </c>
      <c r="D11" s="271">
        <v>25.5</v>
      </c>
    </row>
    <row r="12" spans="1:6" ht="12.95" customHeight="1">
      <c r="A12" s="194" t="s">
        <v>4</v>
      </c>
      <c r="B12" s="211" t="s">
        <v>172</v>
      </c>
      <c r="C12" s="236">
        <v>19</v>
      </c>
      <c r="D12" s="270">
        <v>24.4</v>
      </c>
    </row>
    <row r="13" spans="1:6" ht="12.95" customHeight="1">
      <c r="A13" s="7" t="s">
        <v>4</v>
      </c>
      <c r="B13" s="212" t="s">
        <v>415</v>
      </c>
      <c r="C13" s="269">
        <v>12.4</v>
      </c>
      <c r="D13" s="271">
        <v>18.600000000000001</v>
      </c>
    </row>
    <row r="14" spans="1:6" ht="12.95" customHeight="1">
      <c r="A14" s="194" t="s">
        <v>4</v>
      </c>
      <c r="B14" s="211" t="s">
        <v>173</v>
      </c>
      <c r="C14" s="236">
        <v>14</v>
      </c>
      <c r="D14" s="270">
        <v>22.2</v>
      </c>
    </row>
    <row r="15" spans="1:6" ht="12.95" customHeight="1">
      <c r="A15" s="7" t="s">
        <v>4</v>
      </c>
      <c r="B15" s="212" t="s">
        <v>416</v>
      </c>
      <c r="C15" s="269">
        <v>8.5</v>
      </c>
      <c r="D15" s="271">
        <v>10.5</v>
      </c>
    </row>
    <row r="16" spans="1:6" ht="12.95" customHeight="1">
      <c r="A16" s="194" t="s">
        <v>4</v>
      </c>
      <c r="B16" s="211" t="s">
        <v>606</v>
      </c>
      <c r="C16" s="268">
        <v>6.6</v>
      </c>
      <c r="D16" s="270">
        <v>10.4</v>
      </c>
    </row>
    <row r="17" spans="1:4" ht="12.95" customHeight="1">
      <c r="A17" s="7" t="s">
        <v>4</v>
      </c>
      <c r="B17" s="212" t="s">
        <v>339</v>
      </c>
      <c r="C17" s="269">
        <v>520.5</v>
      </c>
      <c r="D17" s="20">
        <v>602</v>
      </c>
    </row>
    <row r="18" spans="1:4" ht="12.95" customHeight="1">
      <c r="A18" s="194" t="s">
        <v>5</v>
      </c>
      <c r="B18" s="211" t="s">
        <v>417</v>
      </c>
      <c r="C18" s="268">
        <v>2.4</v>
      </c>
      <c r="D18" s="270">
        <v>3.2</v>
      </c>
    </row>
    <row r="19" spans="1:4" ht="12.95" customHeight="1">
      <c r="A19" s="7" t="s">
        <v>5</v>
      </c>
      <c r="B19" s="212" t="s">
        <v>174</v>
      </c>
      <c r="C19" s="269">
        <v>27.8</v>
      </c>
      <c r="D19" s="271">
        <v>30.5</v>
      </c>
    </row>
    <row r="20" spans="1:4" ht="12.95" customHeight="1">
      <c r="A20" s="194" t="s">
        <v>5</v>
      </c>
      <c r="B20" s="211" t="s">
        <v>175</v>
      </c>
      <c r="C20" s="268">
        <v>9.4</v>
      </c>
      <c r="D20" s="267">
        <v>11</v>
      </c>
    </row>
    <row r="21" spans="1:4" ht="12.95" customHeight="1">
      <c r="A21" s="7" t="s">
        <v>5</v>
      </c>
      <c r="B21" s="212" t="s">
        <v>418</v>
      </c>
      <c r="C21" s="269">
        <v>2.5</v>
      </c>
      <c r="D21" s="271">
        <v>3.3</v>
      </c>
    </row>
    <row r="22" spans="1:4" ht="12.95" customHeight="1">
      <c r="A22" s="194" t="s">
        <v>10</v>
      </c>
      <c r="B22" s="211" t="s">
        <v>176</v>
      </c>
      <c r="C22" s="236">
        <v>132.19999999999999</v>
      </c>
      <c r="D22" s="270">
        <v>191.5</v>
      </c>
    </row>
    <row r="23" spans="1:4" ht="12.95" customHeight="1">
      <c r="A23" s="7" t="s">
        <v>10</v>
      </c>
      <c r="B23" s="212" t="s">
        <v>607</v>
      </c>
      <c r="C23" s="269">
        <v>90.6</v>
      </c>
      <c r="D23" s="271">
        <v>132</v>
      </c>
    </row>
    <row r="24" spans="1:4" ht="12.95" customHeight="1">
      <c r="A24" s="194" t="s">
        <v>10</v>
      </c>
      <c r="B24" s="211" t="s">
        <v>177</v>
      </c>
      <c r="C24" s="268">
        <v>66.5</v>
      </c>
      <c r="D24" s="270">
        <v>132</v>
      </c>
    </row>
    <row r="25" spans="1:4" ht="12.95" customHeight="1">
      <c r="A25" s="7" t="s">
        <v>10</v>
      </c>
      <c r="B25" s="212" t="s">
        <v>420</v>
      </c>
      <c r="C25" s="269">
        <v>180</v>
      </c>
      <c r="D25" s="271">
        <v>200.5</v>
      </c>
    </row>
    <row r="26" spans="1:4" ht="12.95" customHeight="1">
      <c r="A26" s="194" t="s">
        <v>10</v>
      </c>
      <c r="B26" s="211" t="s">
        <v>608</v>
      </c>
      <c r="C26" s="268">
        <v>56.6</v>
      </c>
      <c r="D26" s="267">
        <v>67.2</v>
      </c>
    </row>
    <row r="27" spans="1:4" ht="12.95" customHeight="1">
      <c r="A27" s="7" t="s">
        <v>10</v>
      </c>
      <c r="B27" s="212" t="s">
        <v>178</v>
      </c>
      <c r="C27" s="269">
        <v>115.2</v>
      </c>
      <c r="D27" s="271">
        <v>183.2</v>
      </c>
    </row>
    <row r="28" spans="1:4" ht="12.95" customHeight="1">
      <c r="A28" s="194" t="s">
        <v>10</v>
      </c>
      <c r="B28" s="211" t="s">
        <v>609</v>
      </c>
      <c r="C28" s="268">
        <v>62.4</v>
      </c>
      <c r="D28" s="270">
        <v>127.2</v>
      </c>
    </row>
    <row r="29" spans="1:4" ht="12.95" customHeight="1">
      <c r="A29" s="7" t="s">
        <v>10</v>
      </c>
      <c r="B29" s="212" t="s">
        <v>610</v>
      </c>
      <c r="C29" s="269">
        <v>137.5</v>
      </c>
      <c r="D29" s="20">
        <v>208.1</v>
      </c>
    </row>
    <row r="30" spans="1:4" ht="12.95" customHeight="1">
      <c r="A30" s="194" t="s">
        <v>10</v>
      </c>
      <c r="B30" s="211" t="s">
        <v>611</v>
      </c>
      <c r="C30" s="268">
        <v>173.3</v>
      </c>
      <c r="D30" s="267">
        <v>303.10000000000002</v>
      </c>
    </row>
    <row r="31" spans="1:4" ht="12.95" customHeight="1">
      <c r="A31" s="7" t="s">
        <v>10</v>
      </c>
      <c r="B31" s="212" t="s">
        <v>424</v>
      </c>
      <c r="C31" s="19">
        <v>23.3</v>
      </c>
      <c r="D31" s="271">
        <v>63.3</v>
      </c>
    </row>
    <row r="32" spans="1:4" ht="12.95" customHeight="1">
      <c r="A32" s="194" t="s">
        <v>10</v>
      </c>
      <c r="B32" s="211" t="s">
        <v>612</v>
      </c>
      <c r="C32" s="268">
        <v>61.5</v>
      </c>
      <c r="D32" s="270">
        <v>153.80000000000001</v>
      </c>
    </row>
    <row r="33" spans="1:4" ht="12.95" customHeight="1">
      <c r="A33" s="7" t="s">
        <v>10</v>
      </c>
      <c r="B33" s="212" t="s">
        <v>421</v>
      </c>
      <c r="C33" s="269">
        <v>133.6</v>
      </c>
      <c r="D33" s="271">
        <v>404.2</v>
      </c>
    </row>
    <row r="34" spans="1:4" ht="12.95" customHeight="1">
      <c r="A34" s="194" t="s">
        <v>10</v>
      </c>
      <c r="B34" s="211" t="s">
        <v>613</v>
      </c>
      <c r="C34" s="268">
        <v>211.2</v>
      </c>
      <c r="D34" s="270">
        <v>329.2</v>
      </c>
    </row>
    <row r="35" spans="1:4" ht="12.95" customHeight="1">
      <c r="A35" s="7" t="s">
        <v>10</v>
      </c>
      <c r="B35" s="212" t="s">
        <v>614</v>
      </c>
      <c r="C35" s="269">
        <v>15.6</v>
      </c>
      <c r="D35" s="271">
        <v>28.8</v>
      </c>
    </row>
    <row r="36" spans="1:4" ht="12.95" customHeight="1">
      <c r="A36" s="194" t="s">
        <v>10</v>
      </c>
      <c r="B36" s="211" t="s">
        <v>538</v>
      </c>
      <c r="C36" s="268">
        <v>125.9</v>
      </c>
      <c r="D36" s="270">
        <v>171.8</v>
      </c>
    </row>
    <row r="37" spans="1:4" ht="12.95" customHeight="1">
      <c r="A37" s="81" t="s">
        <v>523</v>
      </c>
      <c r="B37" s="212" t="s">
        <v>615</v>
      </c>
      <c r="C37" s="269">
        <v>512.79999999999995</v>
      </c>
      <c r="D37" s="271">
        <v>623.79999999999995</v>
      </c>
    </row>
    <row r="38" spans="1:4" ht="12.95" customHeight="1">
      <c r="A38" s="194" t="s">
        <v>7</v>
      </c>
      <c r="B38" s="211" t="s">
        <v>179</v>
      </c>
      <c r="C38" s="268">
        <v>14.7</v>
      </c>
      <c r="D38" s="270">
        <v>40.9</v>
      </c>
    </row>
    <row r="39" spans="1:4" ht="12.95" customHeight="1">
      <c r="A39" s="7" t="s">
        <v>7</v>
      </c>
      <c r="B39" s="212" t="s">
        <v>419</v>
      </c>
      <c r="C39" s="269">
        <v>6.2</v>
      </c>
      <c r="D39" s="271">
        <v>14.1</v>
      </c>
    </row>
    <row r="40" spans="1:4" ht="12.95" customHeight="1">
      <c r="A40" s="194" t="s">
        <v>7</v>
      </c>
      <c r="B40" s="211" t="s">
        <v>616</v>
      </c>
      <c r="C40" s="268">
        <v>518.9</v>
      </c>
      <c r="D40" s="270">
        <v>930.9</v>
      </c>
    </row>
    <row r="41" spans="1:4" ht="12.95" customHeight="1">
      <c r="A41" s="7" t="s">
        <v>7</v>
      </c>
      <c r="B41" s="212" t="s">
        <v>617</v>
      </c>
      <c r="C41" s="269">
        <v>55.5</v>
      </c>
      <c r="D41" s="271">
        <v>70</v>
      </c>
    </row>
    <row r="42" spans="1:4" ht="12.95" customHeight="1">
      <c r="A42" s="194" t="s">
        <v>7</v>
      </c>
      <c r="B42" s="211" t="s">
        <v>618</v>
      </c>
      <c r="C42" s="268">
        <v>13.1</v>
      </c>
      <c r="D42" s="270">
        <v>14.6</v>
      </c>
    </row>
    <row r="43" spans="1:4" ht="12.75" customHeight="1">
      <c r="A43" s="81" t="s">
        <v>12</v>
      </c>
      <c r="B43" s="212" t="s">
        <v>180</v>
      </c>
      <c r="C43" s="269">
        <v>51.6</v>
      </c>
      <c r="D43" s="271">
        <v>64.5</v>
      </c>
    </row>
    <row r="44" spans="1:4" ht="12.95" customHeight="1">
      <c r="A44" s="194" t="s">
        <v>12</v>
      </c>
      <c r="B44" s="211" t="s">
        <v>181</v>
      </c>
      <c r="C44" s="268">
        <v>32.299999999999997</v>
      </c>
      <c r="D44" s="270">
        <v>38.4</v>
      </c>
    </row>
    <row r="45" spans="1:4" ht="12.95" customHeight="1">
      <c r="A45" s="7" t="s">
        <v>12</v>
      </c>
      <c r="B45" s="212" t="s">
        <v>182</v>
      </c>
      <c r="C45" s="269">
        <v>50.7</v>
      </c>
      <c r="D45" s="271">
        <v>60</v>
      </c>
    </row>
    <row r="46" spans="1:4" ht="12.95" customHeight="1">
      <c r="A46" s="194" t="s">
        <v>12</v>
      </c>
      <c r="B46" s="211" t="s">
        <v>183</v>
      </c>
      <c r="C46" s="268">
        <v>133.1</v>
      </c>
      <c r="D46" s="267">
        <v>148.30000000000001</v>
      </c>
    </row>
    <row r="47" spans="1:4" ht="12.95" customHeight="1">
      <c r="A47" s="7" t="s">
        <v>12</v>
      </c>
      <c r="B47" s="212" t="s">
        <v>184</v>
      </c>
      <c r="C47" s="269">
        <v>4.8</v>
      </c>
      <c r="D47" s="271">
        <v>6.6</v>
      </c>
    </row>
    <row r="48" spans="1:4" ht="12.95" customHeight="1">
      <c r="A48" s="194" t="s">
        <v>12</v>
      </c>
      <c r="B48" s="211" t="s">
        <v>422</v>
      </c>
      <c r="C48" s="268">
        <v>13</v>
      </c>
      <c r="D48" s="270">
        <v>42.6</v>
      </c>
    </row>
    <row r="49" spans="1:4" ht="12.95" customHeight="1">
      <c r="A49" s="7" t="s">
        <v>13</v>
      </c>
      <c r="B49" s="212" t="s">
        <v>619</v>
      </c>
      <c r="C49" s="19">
        <v>85</v>
      </c>
      <c r="D49" s="271">
        <v>142.9</v>
      </c>
    </row>
    <row r="50" spans="1:4" ht="12.95" customHeight="1">
      <c r="A50" s="194" t="s">
        <v>13</v>
      </c>
      <c r="B50" s="211" t="s">
        <v>539</v>
      </c>
      <c r="C50" s="236">
        <v>139.69999999999999</v>
      </c>
      <c r="D50" s="270">
        <v>412</v>
      </c>
    </row>
    <row r="51" spans="1:4" ht="12.95" customHeight="1">
      <c r="A51" s="7" t="s">
        <v>13</v>
      </c>
      <c r="B51" s="212" t="s">
        <v>620</v>
      </c>
      <c r="C51" s="269">
        <v>38.4</v>
      </c>
      <c r="D51" s="20">
        <v>86.6</v>
      </c>
    </row>
    <row r="52" spans="1:4" ht="12.95" customHeight="1">
      <c r="A52" s="194" t="s">
        <v>13</v>
      </c>
      <c r="B52" s="211" t="s">
        <v>621</v>
      </c>
      <c r="C52" s="268">
        <v>522.20000000000005</v>
      </c>
      <c r="D52" s="270">
        <v>583.20000000000005</v>
      </c>
    </row>
    <row r="53" spans="1:4" ht="12.95" customHeight="1">
      <c r="A53" s="7" t="s">
        <v>13</v>
      </c>
      <c r="B53" s="212" t="s">
        <v>425</v>
      </c>
      <c r="C53" s="269">
        <v>7.1</v>
      </c>
      <c r="D53" s="271">
        <v>9</v>
      </c>
    </row>
    <row r="54" spans="1:4" ht="15" customHeight="1">
      <c r="A54" s="194" t="s">
        <v>13</v>
      </c>
      <c r="B54" s="211" t="s">
        <v>185</v>
      </c>
      <c r="C54" s="268">
        <v>128.5</v>
      </c>
      <c r="D54" s="267">
        <v>398</v>
      </c>
    </row>
    <row r="55" spans="1:4" ht="15" customHeight="1">
      <c r="A55" s="7" t="s">
        <v>13</v>
      </c>
      <c r="B55" s="212" t="s">
        <v>622</v>
      </c>
      <c r="C55" s="269">
        <v>225</v>
      </c>
      <c r="D55" s="20">
        <v>721</v>
      </c>
    </row>
    <row r="56" spans="1:4" ht="15" customHeight="1">
      <c r="A56" s="194" t="s">
        <v>13</v>
      </c>
      <c r="B56" s="211" t="s">
        <v>186</v>
      </c>
      <c r="C56" s="236">
        <v>110</v>
      </c>
      <c r="D56" s="267">
        <v>148</v>
      </c>
    </row>
    <row r="57" spans="1:4" ht="12.95" customHeight="1">
      <c r="A57" s="7" t="s">
        <v>13</v>
      </c>
      <c r="B57" s="212" t="s">
        <v>623</v>
      </c>
      <c r="C57" s="19">
        <v>28.4</v>
      </c>
      <c r="D57" s="20">
        <v>53</v>
      </c>
    </row>
    <row r="58" spans="1:4" ht="12.95" customHeight="1">
      <c r="A58" s="194" t="s">
        <v>13</v>
      </c>
      <c r="B58" s="211" t="s">
        <v>624</v>
      </c>
      <c r="C58" s="268">
        <v>243.5</v>
      </c>
      <c r="D58" s="267">
        <v>363.7</v>
      </c>
    </row>
    <row r="59" spans="1:4" ht="12.95" customHeight="1">
      <c r="A59" s="7" t="s">
        <v>13</v>
      </c>
      <c r="B59" s="212" t="s">
        <v>187</v>
      </c>
      <c r="C59" s="269">
        <v>102.5</v>
      </c>
      <c r="D59" s="271">
        <v>149.69999999999999</v>
      </c>
    </row>
    <row r="60" spans="1:4" ht="12.95" customHeight="1">
      <c r="A60" s="194" t="s">
        <v>13</v>
      </c>
      <c r="B60" s="211" t="s">
        <v>188</v>
      </c>
      <c r="C60" s="268">
        <v>286.60000000000002</v>
      </c>
      <c r="D60" s="270">
        <v>593</v>
      </c>
    </row>
    <row r="61" spans="1:4" ht="12.95" customHeight="1">
      <c r="A61" s="7" t="s">
        <v>13</v>
      </c>
      <c r="B61" s="212" t="s">
        <v>540</v>
      </c>
      <c r="C61" s="269">
        <v>5.9</v>
      </c>
      <c r="D61" s="20">
        <v>8.5</v>
      </c>
    </row>
    <row r="62" spans="1:4" ht="12.95" customHeight="1">
      <c r="A62" s="194" t="s">
        <v>13</v>
      </c>
      <c r="B62" s="211" t="s">
        <v>189</v>
      </c>
      <c r="C62" s="268">
        <v>156.1</v>
      </c>
      <c r="D62" s="270">
        <v>204</v>
      </c>
    </row>
    <row r="63" spans="1:4" ht="12.95" customHeight="1">
      <c r="A63" s="690" t="s">
        <v>739</v>
      </c>
      <c r="B63" s="313"/>
      <c r="C63" s="313"/>
      <c r="D63" s="272" t="s">
        <v>324</v>
      </c>
    </row>
    <row r="64" spans="1:4" ht="12.95" customHeight="1" thickBot="1">
      <c r="A64" s="312" t="s">
        <v>341</v>
      </c>
      <c r="B64" s="312"/>
      <c r="C64" s="313"/>
      <c r="D64" s="273"/>
    </row>
    <row r="65" spans="1:4" ht="12.95" customHeight="1">
      <c r="A65" s="732" t="s">
        <v>2</v>
      </c>
      <c r="B65" s="732" t="s">
        <v>163</v>
      </c>
      <c r="C65" s="733" t="s">
        <v>164</v>
      </c>
      <c r="D65" s="733" t="s">
        <v>165</v>
      </c>
    </row>
    <row r="66" spans="1:4" s="317" customFormat="1" ht="12.95" customHeight="1">
      <c r="A66" s="194" t="s">
        <v>16</v>
      </c>
      <c r="B66" s="211" t="s">
        <v>190</v>
      </c>
      <c r="C66" s="268">
        <v>63.3</v>
      </c>
      <c r="D66" s="270">
        <v>72.599999999999994</v>
      </c>
    </row>
    <row r="67" spans="1:4" s="317" customFormat="1" ht="12.95" customHeight="1">
      <c r="A67" s="7" t="s">
        <v>16</v>
      </c>
      <c r="B67" s="212" t="s">
        <v>191</v>
      </c>
      <c r="C67" s="19">
        <v>67</v>
      </c>
      <c r="D67" s="271">
        <v>96.7</v>
      </c>
    </row>
    <row r="68" spans="1:4" s="317" customFormat="1" ht="12.95" customHeight="1">
      <c r="A68" s="194" t="s">
        <v>16</v>
      </c>
      <c r="B68" s="211" t="s">
        <v>423</v>
      </c>
      <c r="C68" s="268">
        <v>49.1</v>
      </c>
      <c r="D68" s="270">
        <v>59.8</v>
      </c>
    </row>
    <row r="69" spans="1:4" ht="12.95" customHeight="1">
      <c r="A69" s="274" t="s">
        <v>17</v>
      </c>
      <c r="B69" s="275" t="s">
        <v>625</v>
      </c>
      <c r="C69" s="627">
        <v>79.3</v>
      </c>
      <c r="D69" s="628">
        <v>128.4</v>
      </c>
    </row>
    <row r="70" spans="1:4" ht="12.95" customHeight="1">
      <c r="A70" s="194" t="s">
        <v>17</v>
      </c>
      <c r="B70" s="211" t="s">
        <v>626</v>
      </c>
      <c r="C70" s="268">
        <v>356.7</v>
      </c>
      <c r="D70" s="270">
        <v>751.3</v>
      </c>
    </row>
    <row r="71" spans="1:4" ht="12.95" customHeight="1">
      <c r="A71" s="274" t="s">
        <v>17</v>
      </c>
      <c r="B71" s="212" t="s">
        <v>627</v>
      </c>
      <c r="C71" s="19">
        <v>119</v>
      </c>
      <c r="D71" s="20">
        <v>208</v>
      </c>
    </row>
    <row r="72" spans="1:4" ht="12.95" customHeight="1">
      <c r="A72" s="194" t="s">
        <v>17</v>
      </c>
      <c r="B72" s="211" t="s">
        <v>192</v>
      </c>
      <c r="C72" s="236">
        <v>145.1</v>
      </c>
      <c r="D72" s="270">
        <v>183.1</v>
      </c>
    </row>
    <row r="73" spans="1:4" ht="12.95" customHeight="1">
      <c r="A73" s="7" t="s">
        <v>17</v>
      </c>
      <c r="B73" s="212" t="s">
        <v>193</v>
      </c>
      <c r="C73" s="269">
        <v>336.8</v>
      </c>
      <c r="D73" s="271">
        <v>422.4</v>
      </c>
    </row>
    <row r="74" spans="1:4" ht="12.95" customHeight="1">
      <c r="A74" s="194" t="s">
        <v>18</v>
      </c>
      <c r="B74" s="211" t="s">
        <v>628</v>
      </c>
      <c r="C74" s="236">
        <v>114</v>
      </c>
      <c r="D74" s="270">
        <v>144.80000000000001</v>
      </c>
    </row>
    <row r="75" spans="1:4" ht="12.95" customHeight="1">
      <c r="A75" s="7" t="s">
        <v>18</v>
      </c>
      <c r="B75" s="212" t="s">
        <v>629</v>
      </c>
      <c r="C75" s="269">
        <v>28.7</v>
      </c>
      <c r="D75" s="271">
        <v>37.4</v>
      </c>
    </row>
    <row r="76" spans="1:4" ht="12.95" customHeight="1">
      <c r="A76" s="194" t="s">
        <v>21</v>
      </c>
      <c r="B76" s="211" t="s">
        <v>194</v>
      </c>
      <c r="C76" s="236">
        <v>24</v>
      </c>
      <c r="D76" s="270">
        <v>35.200000000000003</v>
      </c>
    </row>
    <row r="77" spans="1:4" ht="12.95" customHeight="1">
      <c r="A77" s="274" t="s">
        <v>21</v>
      </c>
      <c r="B77" s="212" t="s">
        <v>630</v>
      </c>
      <c r="C77" s="19">
        <v>98</v>
      </c>
      <c r="D77" s="271">
        <v>144.19999999999999</v>
      </c>
    </row>
    <row r="78" spans="1:4" ht="12.95" customHeight="1">
      <c r="A78" s="194" t="s">
        <v>23</v>
      </c>
      <c r="B78" s="211" t="s">
        <v>195</v>
      </c>
      <c r="C78" s="268">
        <v>157.1</v>
      </c>
      <c r="D78" s="267">
        <v>343</v>
      </c>
    </row>
    <row r="79" spans="1:4" ht="12.95" customHeight="1">
      <c r="A79" s="7" t="s">
        <v>24</v>
      </c>
      <c r="B79" s="212" t="s">
        <v>196</v>
      </c>
      <c r="C79" s="19">
        <v>34</v>
      </c>
      <c r="D79" s="20">
        <v>55</v>
      </c>
    </row>
    <row r="80" spans="1:4" ht="12.95" customHeight="1">
      <c r="A80" s="194" t="s">
        <v>24</v>
      </c>
      <c r="B80" s="211" t="s">
        <v>426</v>
      </c>
      <c r="C80" s="236">
        <v>11</v>
      </c>
      <c r="D80" s="267">
        <v>20</v>
      </c>
    </row>
    <row r="81" spans="1:4" ht="12.95" customHeight="1">
      <c r="A81" s="7" t="s">
        <v>24</v>
      </c>
      <c r="B81" s="212" t="s">
        <v>427</v>
      </c>
      <c r="C81" s="19">
        <v>20</v>
      </c>
      <c r="D81" s="271">
        <v>22.3</v>
      </c>
    </row>
    <row r="82" spans="1:4" ht="12.95" customHeight="1">
      <c r="A82" s="194" t="s">
        <v>24</v>
      </c>
      <c r="B82" s="211" t="s">
        <v>197</v>
      </c>
      <c r="C82" s="236">
        <v>70</v>
      </c>
      <c r="D82" s="267">
        <v>103</v>
      </c>
    </row>
    <row r="83" spans="1:4" ht="12.95" customHeight="1">
      <c r="A83" s="7" t="s">
        <v>24</v>
      </c>
      <c r="B83" s="212" t="s">
        <v>198</v>
      </c>
      <c r="C83" s="269">
        <v>191.5</v>
      </c>
      <c r="D83" s="271">
        <v>284.10000000000002</v>
      </c>
    </row>
    <row r="84" spans="1:4" ht="12.95" customHeight="1">
      <c r="A84" s="194" t="s">
        <v>26</v>
      </c>
      <c r="B84" s="211" t="s">
        <v>199</v>
      </c>
      <c r="C84" s="268">
        <v>31.6</v>
      </c>
      <c r="D84" s="267">
        <v>53</v>
      </c>
    </row>
    <row r="85" spans="1:4" ht="12.95" customHeight="1">
      <c r="A85" s="7" t="s">
        <v>26</v>
      </c>
      <c r="B85" s="212" t="s">
        <v>631</v>
      </c>
      <c r="C85" s="269">
        <v>132.1</v>
      </c>
      <c r="D85" s="271">
        <v>213.2</v>
      </c>
    </row>
    <row r="86" spans="1:4" ht="12.95" customHeight="1">
      <c r="A86" s="194" t="s">
        <v>26</v>
      </c>
      <c r="B86" s="211" t="s">
        <v>632</v>
      </c>
      <c r="C86" s="268">
        <v>31.5</v>
      </c>
      <c r="D86" s="267">
        <v>48</v>
      </c>
    </row>
    <row r="87" spans="1:4" ht="12.95" customHeight="1">
      <c r="A87" s="274" t="s">
        <v>26</v>
      </c>
      <c r="B87" s="212" t="s">
        <v>200</v>
      </c>
      <c r="C87" s="269">
        <v>16.7</v>
      </c>
      <c r="D87" s="271">
        <v>27.5</v>
      </c>
    </row>
    <row r="88" spans="1:4" ht="12.95" customHeight="1">
      <c r="A88" s="194" t="s">
        <v>26</v>
      </c>
      <c r="B88" s="211" t="s">
        <v>26</v>
      </c>
      <c r="C88" s="268">
        <v>78.099999999999994</v>
      </c>
      <c r="D88" s="270">
        <v>125.6</v>
      </c>
    </row>
    <row r="89" spans="1:4" ht="12.95" customHeight="1">
      <c r="A89" s="7" t="s">
        <v>26</v>
      </c>
      <c r="B89" s="212" t="s">
        <v>201</v>
      </c>
      <c r="C89" s="269">
        <v>48.2</v>
      </c>
      <c r="D89" s="271">
        <v>74.8</v>
      </c>
    </row>
    <row r="90" spans="1:4" ht="12.95" customHeight="1">
      <c r="A90" s="194" t="s">
        <v>28</v>
      </c>
      <c r="B90" s="211" t="s">
        <v>202</v>
      </c>
      <c r="C90" s="268">
        <v>15.5</v>
      </c>
      <c r="D90" s="267">
        <v>20</v>
      </c>
    </row>
    <row r="91" spans="1:4" ht="12.95" customHeight="1">
      <c r="A91" s="274" t="s">
        <v>28</v>
      </c>
      <c r="B91" s="212" t="s">
        <v>203</v>
      </c>
      <c r="C91" s="269">
        <v>212.9</v>
      </c>
      <c r="D91" s="271">
        <v>321.2</v>
      </c>
    </row>
    <row r="92" spans="1:4" ht="12.95" customHeight="1">
      <c r="A92" s="194" t="s">
        <v>28</v>
      </c>
      <c r="B92" s="211" t="s">
        <v>204</v>
      </c>
      <c r="C92" s="236">
        <v>250</v>
      </c>
      <c r="D92" s="270">
        <v>430.4</v>
      </c>
    </row>
    <row r="93" spans="1:4" ht="12.95" customHeight="1">
      <c r="A93" s="7" t="s">
        <v>28</v>
      </c>
      <c r="B93" s="212" t="s">
        <v>205</v>
      </c>
      <c r="C93" s="19">
        <v>30</v>
      </c>
      <c r="D93" s="271">
        <v>54.2</v>
      </c>
    </row>
    <row r="94" spans="1:4" ht="12.95" customHeight="1">
      <c r="A94" s="194" t="s">
        <v>28</v>
      </c>
      <c r="B94" s="211" t="s">
        <v>633</v>
      </c>
      <c r="C94" s="236">
        <v>73</v>
      </c>
      <c r="D94" s="267">
        <v>120</v>
      </c>
    </row>
    <row r="95" spans="1:4" ht="12.95" customHeight="1">
      <c r="A95" s="7" t="s">
        <v>28</v>
      </c>
      <c r="B95" s="212" t="s">
        <v>206</v>
      </c>
      <c r="C95" s="269">
        <v>66.7</v>
      </c>
      <c r="D95" s="271">
        <v>74.599999999999994</v>
      </c>
    </row>
    <row r="96" spans="1:4" ht="12.95" customHeight="1">
      <c r="A96" s="194" t="s">
        <v>28</v>
      </c>
      <c r="B96" s="211" t="s">
        <v>207</v>
      </c>
      <c r="C96" s="268">
        <v>94.8</v>
      </c>
      <c r="D96" s="270">
        <v>115.6</v>
      </c>
    </row>
    <row r="97" spans="1:4" ht="12.95" customHeight="1">
      <c r="A97" s="7" t="s">
        <v>28</v>
      </c>
      <c r="B97" s="212" t="s">
        <v>208</v>
      </c>
      <c r="C97" s="269">
        <v>4.5</v>
      </c>
      <c r="D97" s="271">
        <v>8.1</v>
      </c>
    </row>
    <row r="98" spans="1:4" ht="12.95" customHeight="1">
      <c r="A98" s="194" t="s">
        <v>28</v>
      </c>
      <c r="B98" s="211" t="s">
        <v>634</v>
      </c>
      <c r="C98" s="268">
        <v>41.4</v>
      </c>
      <c r="D98" s="270">
        <v>46.3</v>
      </c>
    </row>
    <row r="99" spans="1:4" ht="12.95" customHeight="1">
      <c r="A99" s="7" t="s">
        <v>28</v>
      </c>
      <c r="B99" s="212" t="s">
        <v>209</v>
      </c>
      <c r="C99" s="19">
        <v>100</v>
      </c>
      <c r="D99" s="271">
        <v>117.4</v>
      </c>
    </row>
    <row r="100" spans="1:4" ht="12.95" customHeight="1">
      <c r="A100" s="194" t="s">
        <v>28</v>
      </c>
      <c r="B100" s="211" t="s">
        <v>635</v>
      </c>
      <c r="C100" s="268">
        <v>236.8</v>
      </c>
      <c r="D100" s="270">
        <v>263.5</v>
      </c>
    </row>
    <row r="101" spans="1:4" ht="12.95" customHeight="1">
      <c r="A101" s="274" t="s">
        <v>34</v>
      </c>
      <c r="B101" s="212" t="s">
        <v>636</v>
      </c>
      <c r="C101" s="19">
        <v>20</v>
      </c>
      <c r="D101" s="271">
        <v>22.2</v>
      </c>
    </row>
    <row r="102" spans="1:4" ht="12.95" customHeight="1">
      <c r="A102" s="194" t="s">
        <v>34</v>
      </c>
      <c r="B102" s="211" t="s">
        <v>210</v>
      </c>
      <c r="C102" s="268">
        <v>85.7</v>
      </c>
      <c r="D102" s="267">
        <v>102</v>
      </c>
    </row>
    <row r="103" spans="1:4">
      <c r="A103" s="274" t="s">
        <v>34</v>
      </c>
      <c r="B103" s="212" t="s">
        <v>211</v>
      </c>
      <c r="C103" s="269">
        <v>20.100000000000001</v>
      </c>
      <c r="D103" s="20">
        <v>23</v>
      </c>
    </row>
    <row r="104" spans="1:4">
      <c r="A104" s="194" t="s">
        <v>34</v>
      </c>
      <c r="B104" s="211" t="s">
        <v>212</v>
      </c>
      <c r="C104" s="268">
        <v>83.9</v>
      </c>
      <c r="D104" s="267">
        <v>125</v>
      </c>
    </row>
    <row r="105" spans="1:4">
      <c r="A105" s="7" t="s">
        <v>34</v>
      </c>
      <c r="B105" s="212" t="s">
        <v>213</v>
      </c>
      <c r="C105" s="269">
        <v>72.8</v>
      </c>
      <c r="D105" s="20">
        <v>138</v>
      </c>
    </row>
    <row r="106" spans="1:4">
      <c r="A106" s="194" t="s">
        <v>34</v>
      </c>
      <c r="B106" s="211" t="s">
        <v>637</v>
      </c>
      <c r="C106" s="236">
        <v>13</v>
      </c>
      <c r="D106" s="270">
        <v>35.299999999999997</v>
      </c>
    </row>
    <row r="107" spans="1:4" s="317" customFormat="1">
      <c r="A107" s="7" t="s">
        <v>34</v>
      </c>
      <c r="B107" s="212" t="s">
        <v>214</v>
      </c>
      <c r="C107" s="269">
        <v>20.5</v>
      </c>
      <c r="D107" s="271">
        <v>29.5</v>
      </c>
    </row>
    <row r="108" spans="1:4">
      <c r="A108" s="194" t="s">
        <v>34</v>
      </c>
      <c r="B108" s="211" t="s">
        <v>215</v>
      </c>
      <c r="C108" s="268">
        <v>52.5</v>
      </c>
      <c r="D108" s="270">
        <v>81.400000000000006</v>
      </c>
    </row>
    <row r="109" spans="1:4">
      <c r="A109" s="7" t="s">
        <v>34</v>
      </c>
      <c r="B109" s="212" t="s">
        <v>216</v>
      </c>
      <c r="C109" s="269">
        <v>56.6</v>
      </c>
      <c r="D109" s="20">
        <v>80</v>
      </c>
    </row>
    <row r="110" spans="1:4">
      <c r="A110" s="194" t="s">
        <v>34</v>
      </c>
      <c r="B110" s="211" t="s">
        <v>217</v>
      </c>
      <c r="C110" s="268">
        <v>8.9</v>
      </c>
      <c r="D110" s="270">
        <v>18.5</v>
      </c>
    </row>
    <row r="111" spans="1:4" ht="15.75" thickBot="1">
      <c r="A111" s="53" t="s">
        <v>34</v>
      </c>
      <c r="B111" s="483" t="s">
        <v>218</v>
      </c>
      <c r="C111" s="484">
        <v>14.2</v>
      </c>
      <c r="D111" s="485">
        <v>18.2</v>
      </c>
    </row>
    <row r="112" spans="1:4" ht="51.75" customHeight="1">
      <c r="A112" s="938" t="s">
        <v>541</v>
      </c>
      <c r="B112" s="939"/>
      <c r="C112" s="939"/>
      <c r="D112" s="939"/>
    </row>
    <row r="113" spans="1:4" ht="10.5" customHeight="1">
      <c r="A113" s="213" t="s">
        <v>36</v>
      </c>
      <c r="B113" s="317"/>
      <c r="C113" s="317"/>
      <c r="D113" s="317"/>
    </row>
    <row r="114" spans="1:4" ht="14.25" customHeight="1">
      <c r="A114" s="940" t="s">
        <v>689</v>
      </c>
      <c r="B114" s="941"/>
      <c r="C114" s="941"/>
      <c r="D114" s="941"/>
    </row>
    <row r="115" spans="1:4">
      <c r="A115" s="213" t="s">
        <v>66</v>
      </c>
      <c r="B115" s="317"/>
      <c r="C115" s="317"/>
      <c r="D115" s="317"/>
    </row>
    <row r="116" spans="1:4" ht="30.75" customHeight="1">
      <c r="A116" s="858" t="s">
        <v>716</v>
      </c>
      <c r="B116" s="858"/>
      <c r="C116" s="858"/>
      <c r="D116" s="858"/>
    </row>
  </sheetData>
  <mergeCells count="5">
    <mergeCell ref="A112:D112"/>
    <mergeCell ref="A114:D114"/>
    <mergeCell ref="A116:D116"/>
    <mergeCell ref="A2:B2"/>
    <mergeCell ref="A1:C1"/>
  </mergeCells>
  <pageMargins left="0.7" right="0.7" top="0.75" bottom="0.75" header="0.3" footer="0.3"/>
  <pageSetup orientation="portrait" r:id="rId1"/>
  <webPublishItems count="1">
    <webPublishItem id="11730" divId="C_11730" sourceType="range" sourceRef="A1:D116" destinationFile="C:\Users\lizzeth.romero\Documents\Numeralia_2017\C31.htm"/>
  </webPublishItem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O20"/>
  <sheetViews>
    <sheetView zoomScaleNormal="100" workbookViewId="0">
      <pane ySplit="3" topLeftCell="A4" activePane="bottomLeft" state="frozen"/>
      <selection pane="bottomLeft" sqref="A1:M1"/>
    </sheetView>
  </sheetViews>
  <sheetFormatPr baseColWidth="10" defaultRowHeight="15"/>
  <cols>
    <col min="1" max="1" width="28.7109375" customWidth="1"/>
    <col min="2" max="2" width="6.7109375" style="317" customWidth="1"/>
    <col min="3" max="4" width="6.7109375" style="614" customWidth="1"/>
    <col min="5" max="5" width="6.7109375" style="317" customWidth="1"/>
    <col min="6" max="6" width="6.7109375" style="309" customWidth="1"/>
    <col min="7" max="8" width="6.7109375" style="614" customWidth="1"/>
    <col min="9" max="9" width="6.7109375" customWidth="1"/>
    <col min="10" max="12" width="6.7109375" style="614" customWidth="1"/>
    <col min="13" max="13" width="6.7109375" style="309" customWidth="1"/>
    <col min="248" max="248" width="28.7109375" customWidth="1"/>
    <col min="249" max="262" width="6.7109375" customWidth="1"/>
    <col min="263" max="269" width="5.7109375" customWidth="1"/>
    <col min="504" max="504" width="28.7109375" customWidth="1"/>
    <col min="505" max="518" width="6.7109375" customWidth="1"/>
    <col min="519" max="525" width="5.7109375" customWidth="1"/>
    <col min="760" max="760" width="28.7109375" customWidth="1"/>
    <col min="761" max="774" width="6.7109375" customWidth="1"/>
    <col min="775" max="781" width="5.7109375" customWidth="1"/>
    <col min="1016" max="1016" width="28.7109375" customWidth="1"/>
    <col min="1017" max="1030" width="6.7109375" customWidth="1"/>
    <col min="1031" max="1037" width="5.7109375" customWidth="1"/>
    <col min="1272" max="1272" width="28.7109375" customWidth="1"/>
    <col min="1273" max="1286" width="6.7109375" customWidth="1"/>
    <col min="1287" max="1293" width="5.7109375" customWidth="1"/>
    <col min="1528" max="1528" width="28.7109375" customWidth="1"/>
    <col min="1529" max="1542" width="6.7109375" customWidth="1"/>
    <col min="1543" max="1549" width="5.7109375" customWidth="1"/>
    <col min="1784" max="1784" width="28.7109375" customWidth="1"/>
    <col min="1785" max="1798" width="6.7109375" customWidth="1"/>
    <col min="1799" max="1805" width="5.7109375" customWidth="1"/>
    <col min="2040" max="2040" width="28.7109375" customWidth="1"/>
    <col min="2041" max="2054" width="6.7109375" customWidth="1"/>
    <col min="2055" max="2061" width="5.7109375" customWidth="1"/>
    <col min="2296" max="2296" width="28.7109375" customWidth="1"/>
    <col min="2297" max="2310" width="6.7109375" customWidth="1"/>
    <col min="2311" max="2317" width="5.7109375" customWidth="1"/>
    <col min="2552" max="2552" width="28.7109375" customWidth="1"/>
    <col min="2553" max="2566" width="6.7109375" customWidth="1"/>
    <col min="2567" max="2573" width="5.7109375" customWidth="1"/>
    <col min="2808" max="2808" width="28.7109375" customWidth="1"/>
    <col min="2809" max="2822" width="6.7109375" customWidth="1"/>
    <col min="2823" max="2829" width="5.7109375" customWidth="1"/>
    <col min="3064" max="3064" width="28.7109375" customWidth="1"/>
    <col min="3065" max="3078" width="6.7109375" customWidth="1"/>
    <col min="3079" max="3085" width="5.7109375" customWidth="1"/>
    <col min="3320" max="3320" width="28.7109375" customWidth="1"/>
    <col min="3321" max="3334" width="6.7109375" customWidth="1"/>
    <col min="3335" max="3341" width="5.7109375" customWidth="1"/>
    <col min="3576" max="3576" width="28.7109375" customWidth="1"/>
    <col min="3577" max="3590" width="6.7109375" customWidth="1"/>
    <col min="3591" max="3597" width="5.7109375" customWidth="1"/>
    <col min="3832" max="3832" width="28.7109375" customWidth="1"/>
    <col min="3833" max="3846" width="6.7109375" customWidth="1"/>
    <col min="3847" max="3853" width="5.7109375" customWidth="1"/>
    <col min="4088" max="4088" width="28.7109375" customWidth="1"/>
    <col min="4089" max="4102" width="6.7109375" customWidth="1"/>
    <col min="4103" max="4109" width="5.7109375" customWidth="1"/>
    <col min="4344" max="4344" width="28.7109375" customWidth="1"/>
    <col min="4345" max="4358" width="6.7109375" customWidth="1"/>
    <col min="4359" max="4365" width="5.7109375" customWidth="1"/>
    <col min="4600" max="4600" width="28.7109375" customWidth="1"/>
    <col min="4601" max="4614" width="6.7109375" customWidth="1"/>
    <col min="4615" max="4621" width="5.7109375" customWidth="1"/>
    <col min="4856" max="4856" width="28.7109375" customWidth="1"/>
    <col min="4857" max="4870" width="6.7109375" customWidth="1"/>
    <col min="4871" max="4877" width="5.7109375" customWidth="1"/>
    <col min="5112" max="5112" width="28.7109375" customWidth="1"/>
    <col min="5113" max="5126" width="6.7109375" customWidth="1"/>
    <col min="5127" max="5133" width="5.7109375" customWidth="1"/>
    <col min="5368" max="5368" width="28.7109375" customWidth="1"/>
    <col min="5369" max="5382" width="6.7109375" customWidth="1"/>
    <col min="5383" max="5389" width="5.7109375" customWidth="1"/>
    <col min="5624" max="5624" width="28.7109375" customWidth="1"/>
    <col min="5625" max="5638" width="6.7109375" customWidth="1"/>
    <col min="5639" max="5645" width="5.7109375" customWidth="1"/>
    <col min="5880" max="5880" width="28.7109375" customWidth="1"/>
    <col min="5881" max="5894" width="6.7109375" customWidth="1"/>
    <col min="5895" max="5901" width="5.7109375" customWidth="1"/>
    <col min="6136" max="6136" width="28.7109375" customWidth="1"/>
    <col min="6137" max="6150" width="6.7109375" customWidth="1"/>
    <col min="6151" max="6157" width="5.7109375" customWidth="1"/>
    <col min="6392" max="6392" width="28.7109375" customWidth="1"/>
    <col min="6393" max="6406" width="6.7109375" customWidth="1"/>
    <col min="6407" max="6413" width="5.7109375" customWidth="1"/>
    <col min="6648" max="6648" width="28.7109375" customWidth="1"/>
    <col min="6649" max="6662" width="6.7109375" customWidth="1"/>
    <col min="6663" max="6669" width="5.7109375" customWidth="1"/>
    <col min="6904" max="6904" width="28.7109375" customWidth="1"/>
    <col min="6905" max="6918" width="6.7109375" customWidth="1"/>
    <col min="6919" max="6925" width="5.7109375" customWidth="1"/>
    <col min="7160" max="7160" width="28.7109375" customWidth="1"/>
    <col min="7161" max="7174" width="6.7109375" customWidth="1"/>
    <col min="7175" max="7181" width="5.7109375" customWidth="1"/>
    <col min="7416" max="7416" width="28.7109375" customWidth="1"/>
    <col min="7417" max="7430" width="6.7109375" customWidth="1"/>
    <col min="7431" max="7437" width="5.7109375" customWidth="1"/>
    <col min="7672" max="7672" width="28.7109375" customWidth="1"/>
    <col min="7673" max="7686" width="6.7109375" customWidth="1"/>
    <col min="7687" max="7693" width="5.7109375" customWidth="1"/>
    <col min="7928" max="7928" width="28.7109375" customWidth="1"/>
    <col min="7929" max="7942" width="6.7109375" customWidth="1"/>
    <col min="7943" max="7949" width="5.7109375" customWidth="1"/>
    <col min="8184" max="8184" width="28.7109375" customWidth="1"/>
    <col min="8185" max="8198" width="6.7109375" customWidth="1"/>
    <col min="8199" max="8205" width="5.7109375" customWidth="1"/>
    <col min="8440" max="8440" width="28.7109375" customWidth="1"/>
    <col min="8441" max="8454" width="6.7109375" customWidth="1"/>
    <col min="8455" max="8461" width="5.7109375" customWidth="1"/>
    <col min="8696" max="8696" width="28.7109375" customWidth="1"/>
    <col min="8697" max="8710" width="6.7109375" customWidth="1"/>
    <col min="8711" max="8717" width="5.7109375" customWidth="1"/>
    <col min="8952" max="8952" width="28.7109375" customWidth="1"/>
    <col min="8953" max="8966" width="6.7109375" customWidth="1"/>
    <col min="8967" max="8973" width="5.7109375" customWidth="1"/>
    <col min="9208" max="9208" width="28.7109375" customWidth="1"/>
    <col min="9209" max="9222" width="6.7109375" customWidth="1"/>
    <col min="9223" max="9229" width="5.7109375" customWidth="1"/>
    <col min="9464" max="9464" width="28.7109375" customWidth="1"/>
    <col min="9465" max="9478" width="6.7109375" customWidth="1"/>
    <col min="9479" max="9485" width="5.7109375" customWidth="1"/>
    <col min="9720" max="9720" width="28.7109375" customWidth="1"/>
    <col min="9721" max="9734" width="6.7109375" customWidth="1"/>
    <col min="9735" max="9741" width="5.7109375" customWidth="1"/>
    <col min="9976" max="9976" width="28.7109375" customWidth="1"/>
    <col min="9977" max="9990" width="6.7109375" customWidth="1"/>
    <col min="9991" max="9997" width="5.7109375" customWidth="1"/>
    <col min="10232" max="10232" width="28.7109375" customWidth="1"/>
    <col min="10233" max="10246" width="6.7109375" customWidth="1"/>
    <col min="10247" max="10253" width="5.7109375" customWidth="1"/>
    <col min="10488" max="10488" width="28.7109375" customWidth="1"/>
    <col min="10489" max="10502" width="6.7109375" customWidth="1"/>
    <col min="10503" max="10509" width="5.7109375" customWidth="1"/>
    <col min="10744" max="10744" width="28.7109375" customWidth="1"/>
    <col min="10745" max="10758" width="6.7109375" customWidth="1"/>
    <col min="10759" max="10765" width="5.7109375" customWidth="1"/>
    <col min="11000" max="11000" width="28.7109375" customWidth="1"/>
    <col min="11001" max="11014" width="6.7109375" customWidth="1"/>
    <col min="11015" max="11021" width="5.7109375" customWidth="1"/>
    <col min="11256" max="11256" width="28.7109375" customWidth="1"/>
    <col min="11257" max="11270" width="6.7109375" customWidth="1"/>
    <col min="11271" max="11277" width="5.7109375" customWidth="1"/>
    <col min="11512" max="11512" width="28.7109375" customWidth="1"/>
    <col min="11513" max="11526" width="6.7109375" customWidth="1"/>
    <col min="11527" max="11533" width="5.7109375" customWidth="1"/>
    <col min="11768" max="11768" width="28.7109375" customWidth="1"/>
    <col min="11769" max="11782" width="6.7109375" customWidth="1"/>
    <col min="11783" max="11789" width="5.7109375" customWidth="1"/>
    <col min="12024" max="12024" width="28.7109375" customWidth="1"/>
    <col min="12025" max="12038" width="6.7109375" customWidth="1"/>
    <col min="12039" max="12045" width="5.7109375" customWidth="1"/>
    <col min="12280" max="12280" width="28.7109375" customWidth="1"/>
    <col min="12281" max="12294" width="6.7109375" customWidth="1"/>
    <col min="12295" max="12301" width="5.7109375" customWidth="1"/>
    <col min="12536" max="12536" width="28.7109375" customWidth="1"/>
    <col min="12537" max="12550" width="6.7109375" customWidth="1"/>
    <col min="12551" max="12557" width="5.7109375" customWidth="1"/>
    <col min="12792" max="12792" width="28.7109375" customWidth="1"/>
    <col min="12793" max="12806" width="6.7109375" customWidth="1"/>
    <col min="12807" max="12813" width="5.7109375" customWidth="1"/>
    <col min="13048" max="13048" width="28.7109375" customWidth="1"/>
    <col min="13049" max="13062" width="6.7109375" customWidth="1"/>
    <col min="13063" max="13069" width="5.7109375" customWidth="1"/>
    <col min="13304" max="13304" width="28.7109375" customWidth="1"/>
    <col min="13305" max="13318" width="6.7109375" customWidth="1"/>
    <col min="13319" max="13325" width="5.7109375" customWidth="1"/>
    <col min="13560" max="13560" width="28.7109375" customWidth="1"/>
    <col min="13561" max="13574" width="6.7109375" customWidth="1"/>
    <col min="13575" max="13581" width="5.7109375" customWidth="1"/>
    <col min="13816" max="13816" width="28.7109375" customWidth="1"/>
    <col min="13817" max="13830" width="6.7109375" customWidth="1"/>
    <col min="13831" max="13837" width="5.7109375" customWidth="1"/>
    <col min="14072" max="14072" width="28.7109375" customWidth="1"/>
    <col min="14073" max="14086" width="6.7109375" customWidth="1"/>
    <col min="14087" max="14093" width="5.7109375" customWidth="1"/>
    <col min="14328" max="14328" width="28.7109375" customWidth="1"/>
    <col min="14329" max="14342" width="6.7109375" customWidth="1"/>
    <col min="14343" max="14349" width="5.7109375" customWidth="1"/>
    <col min="14584" max="14584" width="28.7109375" customWidth="1"/>
    <col min="14585" max="14598" width="6.7109375" customWidth="1"/>
    <col min="14599" max="14605" width="5.7109375" customWidth="1"/>
    <col min="14840" max="14840" width="28.7109375" customWidth="1"/>
    <col min="14841" max="14854" width="6.7109375" customWidth="1"/>
    <col min="14855" max="14861" width="5.7109375" customWidth="1"/>
    <col min="15096" max="15096" width="28.7109375" customWidth="1"/>
    <col min="15097" max="15110" width="6.7109375" customWidth="1"/>
    <col min="15111" max="15117" width="5.7109375" customWidth="1"/>
    <col min="15352" max="15352" width="28.7109375" customWidth="1"/>
    <col min="15353" max="15366" width="6.7109375" customWidth="1"/>
    <col min="15367" max="15373" width="5.7109375" customWidth="1"/>
    <col min="15608" max="15608" width="28.7109375" customWidth="1"/>
    <col min="15609" max="15622" width="6.7109375" customWidth="1"/>
    <col min="15623" max="15629" width="5.7109375" customWidth="1"/>
    <col min="15864" max="15864" width="28.7109375" customWidth="1"/>
    <col min="15865" max="15878" width="6.7109375" customWidth="1"/>
    <col min="15879" max="15885" width="5.7109375" customWidth="1"/>
    <col min="16120" max="16120" width="28.7109375" customWidth="1"/>
    <col min="16121" max="16134" width="6.7109375" customWidth="1"/>
    <col min="16135" max="16141" width="5.7109375" customWidth="1"/>
  </cols>
  <sheetData>
    <row r="1" spans="1:15" ht="18" thickBot="1">
      <c r="A1" s="882" t="s">
        <v>219</v>
      </c>
      <c r="B1" s="882"/>
      <c r="C1" s="882"/>
      <c r="D1" s="882"/>
      <c r="E1" s="882"/>
      <c r="F1" s="882"/>
      <c r="G1" s="882"/>
      <c r="H1" s="882"/>
      <c r="I1" s="882"/>
      <c r="J1" s="882"/>
      <c r="K1" s="882"/>
      <c r="L1" s="882"/>
      <c r="M1" s="882"/>
    </row>
    <row r="2" spans="1:15" ht="30" customHeight="1">
      <c r="A2" s="926" t="s">
        <v>348</v>
      </c>
      <c r="B2" s="945" t="s">
        <v>221</v>
      </c>
      <c r="C2" s="879"/>
      <c r="D2" s="879"/>
      <c r="E2" s="946"/>
      <c r="F2" s="945" t="s">
        <v>220</v>
      </c>
      <c r="G2" s="879"/>
      <c r="H2" s="879"/>
      <c r="I2" s="946"/>
      <c r="J2" s="945" t="s">
        <v>349</v>
      </c>
      <c r="K2" s="879"/>
      <c r="L2" s="879"/>
      <c r="M2" s="947"/>
    </row>
    <row r="3" spans="1:15">
      <c r="A3" s="927"/>
      <c r="B3" s="736" t="s">
        <v>741</v>
      </c>
      <c r="C3" s="502">
        <v>2013</v>
      </c>
      <c r="D3" s="694">
        <v>2014</v>
      </c>
      <c r="E3" s="694">
        <v>2015</v>
      </c>
      <c r="F3" s="694">
        <v>2012</v>
      </c>
      <c r="G3" s="694">
        <v>2013</v>
      </c>
      <c r="H3" s="694">
        <v>2014</v>
      </c>
      <c r="I3" s="694">
        <v>2015</v>
      </c>
      <c r="J3" s="736" t="s">
        <v>741</v>
      </c>
      <c r="K3" s="694">
        <v>2013</v>
      </c>
      <c r="L3" s="669">
        <v>2014</v>
      </c>
      <c r="M3" s="737">
        <v>2015</v>
      </c>
    </row>
    <row r="4" spans="1:15">
      <c r="A4" s="5" t="s">
        <v>149</v>
      </c>
      <c r="B4" s="215">
        <v>77.900000000000006</v>
      </c>
      <c r="C4" s="215">
        <v>68.7</v>
      </c>
      <c r="D4" s="214">
        <v>79.599999999999994</v>
      </c>
      <c r="E4" s="214">
        <v>79.84</v>
      </c>
      <c r="F4" s="214">
        <v>3.895</v>
      </c>
      <c r="G4" s="214">
        <v>3.4340000000000002</v>
      </c>
      <c r="H4" s="214">
        <v>3.9489999999999998</v>
      </c>
      <c r="I4" s="214">
        <v>3.9580000000000002</v>
      </c>
      <c r="J4" s="215">
        <v>4.9989999999999997</v>
      </c>
      <c r="K4" s="215">
        <v>4.9989999999999997</v>
      </c>
      <c r="L4" s="215">
        <v>4.9580000000000002</v>
      </c>
      <c r="M4" s="738">
        <v>4.9580000000000002</v>
      </c>
      <c r="O4" s="546"/>
    </row>
    <row r="5" spans="1:15">
      <c r="A5" s="7" t="s">
        <v>150</v>
      </c>
      <c r="B5" s="831">
        <v>83.9</v>
      </c>
      <c r="C5" s="831">
        <v>75.900000000000006</v>
      </c>
      <c r="D5" s="830">
        <v>81.2</v>
      </c>
      <c r="E5" s="830">
        <v>81.349999999999994</v>
      </c>
      <c r="F5" s="830">
        <v>6.9889999999999999</v>
      </c>
      <c r="G5" s="830">
        <v>6.3170000000000002</v>
      </c>
      <c r="H5" s="830">
        <v>6.7149999999999999</v>
      </c>
      <c r="I5" s="830">
        <v>6.73</v>
      </c>
      <c r="J5" s="831">
        <v>8.3249999999999993</v>
      </c>
      <c r="K5" s="831">
        <v>8.3249999999999993</v>
      </c>
      <c r="L5" s="831">
        <v>8.2729999999999997</v>
      </c>
      <c r="M5" s="832">
        <v>8.2729999999999997</v>
      </c>
      <c r="O5" s="546"/>
    </row>
    <row r="6" spans="1:15">
      <c r="A6" s="5" t="s">
        <v>151</v>
      </c>
      <c r="B6" s="215">
        <v>40.299999999999997</v>
      </c>
      <c r="C6" s="215">
        <v>39.4</v>
      </c>
      <c r="D6" s="214">
        <v>41.9</v>
      </c>
      <c r="E6" s="214">
        <v>42.08</v>
      </c>
      <c r="F6" s="214">
        <v>10.46</v>
      </c>
      <c r="G6" s="214">
        <v>10.228</v>
      </c>
      <c r="H6" s="214">
        <v>10.731</v>
      </c>
      <c r="I6" s="214">
        <v>10.77</v>
      </c>
      <c r="J6" s="215">
        <v>25.939</v>
      </c>
      <c r="K6" s="215">
        <v>25.939</v>
      </c>
      <c r="L6" s="215">
        <v>25.596</v>
      </c>
      <c r="M6" s="738">
        <v>25.596</v>
      </c>
      <c r="O6" s="546"/>
    </row>
    <row r="7" spans="1:15">
      <c r="A7" s="7" t="s">
        <v>152</v>
      </c>
      <c r="B7" s="831">
        <v>46.5</v>
      </c>
      <c r="C7" s="831">
        <v>46.7</v>
      </c>
      <c r="D7" s="830">
        <v>48.7</v>
      </c>
      <c r="E7" s="830">
        <v>49.81</v>
      </c>
      <c r="F7" s="830">
        <v>10.651999999999999</v>
      </c>
      <c r="G7" s="830">
        <v>10.702</v>
      </c>
      <c r="H7" s="830">
        <v>10.784000000000001</v>
      </c>
      <c r="I7" s="830">
        <v>10.798</v>
      </c>
      <c r="J7" s="831">
        <v>22.899000000000001</v>
      </c>
      <c r="K7" s="831">
        <v>22.899000000000001</v>
      </c>
      <c r="L7" s="831">
        <v>22.155999999999999</v>
      </c>
      <c r="M7" s="832">
        <v>21.678000000000001</v>
      </c>
      <c r="O7" s="546"/>
    </row>
    <row r="8" spans="1:15">
      <c r="A8" s="5" t="s">
        <v>153</v>
      </c>
      <c r="B8" s="215">
        <v>4.7</v>
      </c>
      <c r="C8" s="215">
        <v>4.7</v>
      </c>
      <c r="D8" s="214">
        <v>5</v>
      </c>
      <c r="E8" s="214">
        <v>5.09</v>
      </c>
      <c r="F8" s="214">
        <v>1.508</v>
      </c>
      <c r="G8" s="214">
        <v>1.51</v>
      </c>
      <c r="H8" s="214">
        <v>1.5389999999999999</v>
      </c>
      <c r="I8" s="214">
        <v>1.5549999999999999</v>
      </c>
      <c r="J8" s="215">
        <v>32.350999999999999</v>
      </c>
      <c r="K8" s="215">
        <v>32.350999999999999</v>
      </c>
      <c r="L8" s="215">
        <v>30.565000000000001</v>
      </c>
      <c r="M8" s="738">
        <v>30.565000000000001</v>
      </c>
      <c r="O8" s="546"/>
    </row>
    <row r="9" spans="1:15">
      <c r="A9" s="7" t="s">
        <v>154</v>
      </c>
      <c r="B9" s="831">
        <v>73.7</v>
      </c>
      <c r="C9" s="831">
        <v>71.7</v>
      </c>
      <c r="D9" s="830">
        <v>77.2</v>
      </c>
      <c r="E9" s="830">
        <v>77.099999999999994</v>
      </c>
      <c r="F9" s="830">
        <v>9.3970000000000002</v>
      </c>
      <c r="G9" s="830">
        <v>9.1449999999999996</v>
      </c>
      <c r="H9" s="830">
        <v>9.5129999999999999</v>
      </c>
      <c r="I9" s="830">
        <v>9.5239999999999991</v>
      </c>
      <c r="J9" s="831">
        <v>12.757</v>
      </c>
      <c r="K9" s="831">
        <v>12.757</v>
      </c>
      <c r="L9" s="831">
        <v>12.316000000000001</v>
      </c>
      <c r="M9" s="832">
        <v>12.352</v>
      </c>
      <c r="O9" s="546"/>
    </row>
    <row r="10" spans="1:15">
      <c r="A10" s="5" t="s">
        <v>155</v>
      </c>
      <c r="B10" s="215">
        <v>46.3</v>
      </c>
      <c r="C10" s="215">
        <v>46.6</v>
      </c>
      <c r="D10" s="214">
        <v>48.4</v>
      </c>
      <c r="E10" s="214">
        <v>48.39</v>
      </c>
      <c r="F10" s="214">
        <v>3.734</v>
      </c>
      <c r="G10" s="214">
        <v>3.7610000000000001</v>
      </c>
      <c r="H10" s="214">
        <v>3.8010000000000002</v>
      </c>
      <c r="I10" s="214">
        <v>3.8250000000000002</v>
      </c>
      <c r="J10" s="215">
        <v>8.0649999999999995</v>
      </c>
      <c r="K10" s="215">
        <v>8.0649999999999995</v>
      </c>
      <c r="L10" s="215">
        <v>7.8490000000000002</v>
      </c>
      <c r="M10" s="738">
        <v>7.9050000000000002</v>
      </c>
      <c r="O10" s="546"/>
    </row>
    <row r="11" spans="1:15">
      <c r="A11" s="7" t="s">
        <v>156</v>
      </c>
      <c r="B11" s="831">
        <v>42.1</v>
      </c>
      <c r="C11" s="831">
        <v>42</v>
      </c>
      <c r="D11" s="830">
        <v>43.6</v>
      </c>
      <c r="E11" s="830">
        <v>44.82</v>
      </c>
      <c r="F11" s="830">
        <v>15.047000000000001</v>
      </c>
      <c r="G11" s="830">
        <v>15.012</v>
      </c>
      <c r="H11" s="830">
        <v>15.292</v>
      </c>
      <c r="I11" s="830">
        <v>15.724</v>
      </c>
      <c r="J11" s="831">
        <v>35.753999999999998</v>
      </c>
      <c r="K11" s="831">
        <v>35.753999999999998</v>
      </c>
      <c r="L11" s="831">
        <v>35.093000000000004</v>
      </c>
      <c r="M11" s="832">
        <v>35.08</v>
      </c>
      <c r="O11" s="546"/>
    </row>
    <row r="12" spans="1:15" ht="15" customHeight="1">
      <c r="A12" s="5" t="s">
        <v>157</v>
      </c>
      <c r="B12" s="215">
        <v>20</v>
      </c>
      <c r="C12" s="215">
        <v>20.5</v>
      </c>
      <c r="D12" s="214">
        <v>21</v>
      </c>
      <c r="E12" s="214">
        <v>20.420000000000002</v>
      </c>
      <c r="F12" s="214">
        <v>5.63</v>
      </c>
      <c r="G12" s="214">
        <v>5.7770000000000001</v>
      </c>
      <c r="H12" s="214">
        <v>5.899</v>
      </c>
      <c r="I12" s="214">
        <v>5.742</v>
      </c>
      <c r="J12" s="215">
        <v>28.114999999999998</v>
      </c>
      <c r="K12" s="215">
        <v>28.114999999999998</v>
      </c>
      <c r="L12" s="215">
        <v>28.085000000000001</v>
      </c>
      <c r="M12" s="738">
        <v>28.123999999999999</v>
      </c>
      <c r="O12" s="546"/>
    </row>
    <row r="13" spans="1:15">
      <c r="A13" s="7" t="s">
        <v>158</v>
      </c>
      <c r="B13" s="831">
        <v>5.3</v>
      </c>
      <c r="C13" s="831">
        <v>5.2</v>
      </c>
      <c r="D13" s="830">
        <v>5.7</v>
      </c>
      <c r="E13" s="830">
        <v>5.85</v>
      </c>
      <c r="F13" s="830">
        <v>5.0759999999999996</v>
      </c>
      <c r="G13" s="830">
        <v>4.931</v>
      </c>
      <c r="H13" s="830">
        <v>5.4489999999999998</v>
      </c>
      <c r="I13" s="830">
        <v>5.56</v>
      </c>
      <c r="J13" s="831">
        <v>95.123999999999995</v>
      </c>
      <c r="K13" s="831">
        <v>95.123999999999995</v>
      </c>
      <c r="L13" s="831">
        <v>95.129000000000005</v>
      </c>
      <c r="M13" s="832">
        <v>95.022000000000006</v>
      </c>
      <c r="O13" s="546"/>
    </row>
    <row r="14" spans="1:15">
      <c r="A14" s="5" t="s">
        <v>159</v>
      </c>
      <c r="B14" s="215">
        <v>1.4</v>
      </c>
      <c r="C14" s="215">
        <v>1.4</v>
      </c>
      <c r="D14" s="214">
        <v>1.6</v>
      </c>
      <c r="E14" s="214">
        <v>1.73</v>
      </c>
      <c r="F14" s="214">
        <v>2.2730000000000001</v>
      </c>
      <c r="G14" s="214">
        <v>2.2410000000000001</v>
      </c>
      <c r="H14" s="214">
        <v>2.3370000000000002</v>
      </c>
      <c r="I14" s="214">
        <v>2.5049999999999999</v>
      </c>
      <c r="J14" s="215">
        <v>163.845</v>
      </c>
      <c r="K14" s="215">
        <v>163.845</v>
      </c>
      <c r="L14" s="215">
        <v>144.459</v>
      </c>
      <c r="M14" s="738">
        <v>144.459</v>
      </c>
      <c r="O14" s="546"/>
    </row>
    <row r="15" spans="1:15">
      <c r="A15" s="7" t="s">
        <v>160</v>
      </c>
      <c r="B15" s="831">
        <v>11.2</v>
      </c>
      <c r="C15" s="831">
        <v>12.8</v>
      </c>
      <c r="D15" s="830">
        <v>14.2</v>
      </c>
      <c r="E15" s="830">
        <v>14.32</v>
      </c>
      <c r="F15" s="830">
        <v>3.3530000000000002</v>
      </c>
      <c r="G15" s="830">
        <v>3.8140000000000001</v>
      </c>
      <c r="H15" s="830">
        <v>4.149</v>
      </c>
      <c r="I15" s="830">
        <v>4.2</v>
      </c>
      <c r="J15" s="831">
        <v>29.856000000000002</v>
      </c>
      <c r="K15" s="831">
        <v>29.856000000000002</v>
      </c>
      <c r="L15" s="831">
        <v>29.324000000000002</v>
      </c>
      <c r="M15" s="832">
        <v>29.324000000000002</v>
      </c>
      <c r="O15" s="546"/>
    </row>
    <row r="16" spans="1:15">
      <c r="A16" s="5" t="s">
        <v>161</v>
      </c>
      <c r="B16" s="215">
        <v>136.1</v>
      </c>
      <c r="C16" s="215">
        <v>137.80000000000001</v>
      </c>
      <c r="D16" s="214">
        <v>138</v>
      </c>
      <c r="E16" s="214">
        <v>138.69</v>
      </c>
      <c r="F16" s="214">
        <v>4.72</v>
      </c>
      <c r="G16" s="214">
        <v>4.7789999999999999</v>
      </c>
      <c r="H16" s="214">
        <v>4.7709999999999999</v>
      </c>
      <c r="I16" s="214">
        <v>4.774</v>
      </c>
      <c r="J16" s="215">
        <v>3.468</v>
      </c>
      <c r="K16" s="215">
        <v>3.468</v>
      </c>
      <c r="L16" s="215">
        <v>3.4580000000000002</v>
      </c>
      <c r="M16" s="738">
        <v>3.4420000000000002</v>
      </c>
      <c r="O16" s="546"/>
    </row>
    <row r="17" spans="1:15" ht="15.75" thickBot="1">
      <c r="A17" s="53" t="s">
        <v>64</v>
      </c>
      <c r="B17" s="833">
        <v>17.5</v>
      </c>
      <c r="C17" s="833">
        <v>17.3</v>
      </c>
      <c r="D17" s="834">
        <v>19</v>
      </c>
      <c r="E17" s="834">
        <v>19.170000000000002</v>
      </c>
      <c r="F17" s="834">
        <v>82.733999999999995</v>
      </c>
      <c r="G17" s="834">
        <v>81.650999999999996</v>
      </c>
      <c r="H17" s="834">
        <v>84.929000000000002</v>
      </c>
      <c r="I17" s="834">
        <v>85.664000000000001</v>
      </c>
      <c r="J17" s="833">
        <v>471.49799999999999</v>
      </c>
      <c r="K17" s="833">
        <v>471.49799999999999</v>
      </c>
      <c r="L17" s="833">
        <v>447.26</v>
      </c>
      <c r="M17" s="835">
        <v>446.77699999999999</v>
      </c>
      <c r="O17" s="546"/>
    </row>
    <row r="18" spans="1:15" ht="96" customHeight="1">
      <c r="A18" s="944" t="s">
        <v>740</v>
      </c>
      <c r="B18" s="944"/>
      <c r="C18" s="944"/>
      <c r="D18" s="944"/>
      <c r="E18" s="944"/>
      <c r="F18" s="944"/>
      <c r="G18" s="944"/>
      <c r="H18" s="944"/>
      <c r="I18" s="944"/>
      <c r="J18" s="944"/>
      <c r="K18" s="944"/>
      <c r="L18" s="944"/>
      <c r="M18" s="944"/>
    </row>
    <row r="19" spans="1:15" ht="13.5" customHeight="1">
      <c r="A19" s="734" t="s">
        <v>145</v>
      </c>
      <c r="B19" s="734"/>
      <c r="C19" s="734"/>
      <c r="D19" s="734"/>
      <c r="E19" s="734"/>
      <c r="F19" s="735"/>
      <c r="G19" s="735"/>
      <c r="H19" s="735"/>
      <c r="I19" s="735"/>
      <c r="J19" s="735"/>
      <c r="K19" s="735"/>
      <c r="L19" s="735"/>
      <c r="M19" s="735"/>
    </row>
    <row r="20" spans="1:15" ht="27" customHeight="1">
      <c r="A20" s="931" t="s">
        <v>640</v>
      </c>
      <c r="B20" s="931"/>
      <c r="C20" s="931"/>
      <c r="D20" s="931"/>
      <c r="E20" s="931"/>
      <c r="F20" s="931"/>
      <c r="G20" s="931"/>
      <c r="H20" s="931"/>
      <c r="I20" s="931"/>
      <c r="J20" s="931"/>
      <c r="K20" s="931"/>
      <c r="L20" s="931"/>
      <c r="M20" s="931"/>
    </row>
  </sheetData>
  <mergeCells count="7">
    <mergeCell ref="A20:M20"/>
    <mergeCell ref="A1:M1"/>
    <mergeCell ref="A2:A3"/>
    <mergeCell ref="A18:M18"/>
    <mergeCell ref="B2:E2"/>
    <mergeCell ref="F2:I2"/>
    <mergeCell ref="J2:M2"/>
  </mergeCells>
  <pageMargins left="0.7" right="0.7" top="0.75" bottom="0.75" header="0.3" footer="0.3"/>
  <pageSetup orientation="portrait" r:id="rId1"/>
  <webPublishItems count="1">
    <webPublishItem id="12983" divId="C_12983" sourceType="range" sourceRef="A1:M20" destinationFile="C:\Users\lizzeth.romero\Documents\Numeralia_2017\C32.htm"/>
  </webPublishItem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41"/>
  <sheetViews>
    <sheetView zoomScaleNormal="100" workbookViewId="0">
      <pane ySplit="3" topLeftCell="A4" activePane="bottomLeft" state="frozen"/>
      <selection pane="bottomLeft" sqref="A1:F1"/>
    </sheetView>
  </sheetViews>
  <sheetFormatPr baseColWidth="10" defaultRowHeight="15"/>
  <cols>
    <col min="1" max="1" width="18.85546875" customWidth="1"/>
    <col min="2" max="4" width="16.28515625" customWidth="1"/>
    <col min="5" max="5" width="17.7109375" customWidth="1"/>
    <col min="6" max="6" width="16.28515625" customWidth="1"/>
    <col min="212" max="212" width="18.85546875" customWidth="1"/>
    <col min="213" max="242" width="13.7109375" customWidth="1"/>
    <col min="468" max="468" width="18.85546875" customWidth="1"/>
    <col min="469" max="498" width="13.7109375" customWidth="1"/>
    <col min="724" max="724" width="18.85546875" customWidth="1"/>
    <col min="725" max="754" width="13.7109375" customWidth="1"/>
    <col min="980" max="980" width="18.85546875" customWidth="1"/>
    <col min="981" max="1010" width="13.7109375" customWidth="1"/>
    <col min="1236" max="1236" width="18.85546875" customWidth="1"/>
    <col min="1237" max="1266" width="13.7109375" customWidth="1"/>
    <col min="1492" max="1492" width="18.85546875" customWidth="1"/>
    <col min="1493" max="1522" width="13.7109375" customWidth="1"/>
    <col min="1748" max="1748" width="18.85546875" customWidth="1"/>
    <col min="1749" max="1778" width="13.7109375" customWidth="1"/>
    <col min="2004" max="2004" width="18.85546875" customWidth="1"/>
    <col min="2005" max="2034" width="13.7109375" customWidth="1"/>
    <col min="2260" max="2260" width="18.85546875" customWidth="1"/>
    <col min="2261" max="2290" width="13.7109375" customWidth="1"/>
    <col min="2516" max="2516" width="18.85546875" customWidth="1"/>
    <col min="2517" max="2546" width="13.7109375" customWidth="1"/>
    <col min="2772" max="2772" width="18.85546875" customWidth="1"/>
    <col min="2773" max="2802" width="13.7109375" customWidth="1"/>
    <col min="3028" max="3028" width="18.85546875" customWidth="1"/>
    <col min="3029" max="3058" width="13.7109375" customWidth="1"/>
    <col min="3284" max="3284" width="18.85546875" customWidth="1"/>
    <col min="3285" max="3314" width="13.7109375" customWidth="1"/>
    <col min="3540" max="3540" width="18.85546875" customWidth="1"/>
    <col min="3541" max="3570" width="13.7109375" customWidth="1"/>
    <col min="3796" max="3796" width="18.85546875" customWidth="1"/>
    <col min="3797" max="3826" width="13.7109375" customWidth="1"/>
    <col min="4052" max="4052" width="18.85546875" customWidth="1"/>
    <col min="4053" max="4082" width="13.7109375" customWidth="1"/>
    <col min="4308" max="4308" width="18.85546875" customWidth="1"/>
    <col min="4309" max="4338" width="13.7109375" customWidth="1"/>
    <col min="4564" max="4564" width="18.85546875" customWidth="1"/>
    <col min="4565" max="4594" width="13.7109375" customWidth="1"/>
    <col min="4820" max="4820" width="18.85546875" customWidth="1"/>
    <col min="4821" max="4850" width="13.7109375" customWidth="1"/>
    <col min="5076" max="5076" width="18.85546875" customWidth="1"/>
    <col min="5077" max="5106" width="13.7109375" customWidth="1"/>
    <col min="5332" max="5332" width="18.85546875" customWidth="1"/>
    <col min="5333" max="5362" width="13.7109375" customWidth="1"/>
    <col min="5588" max="5588" width="18.85546875" customWidth="1"/>
    <col min="5589" max="5618" width="13.7109375" customWidth="1"/>
    <col min="5844" max="5844" width="18.85546875" customWidth="1"/>
    <col min="5845" max="5874" width="13.7109375" customWidth="1"/>
    <col min="6100" max="6100" width="18.85546875" customWidth="1"/>
    <col min="6101" max="6130" width="13.7109375" customWidth="1"/>
    <col min="6356" max="6356" width="18.85546875" customWidth="1"/>
    <col min="6357" max="6386" width="13.7109375" customWidth="1"/>
    <col min="6612" max="6612" width="18.85546875" customWidth="1"/>
    <col min="6613" max="6642" width="13.7109375" customWidth="1"/>
    <col min="6868" max="6868" width="18.85546875" customWidth="1"/>
    <col min="6869" max="6898" width="13.7109375" customWidth="1"/>
    <col min="7124" max="7124" width="18.85546875" customWidth="1"/>
    <col min="7125" max="7154" width="13.7109375" customWidth="1"/>
    <col min="7380" max="7380" width="18.85546875" customWidth="1"/>
    <col min="7381" max="7410" width="13.7109375" customWidth="1"/>
    <col min="7636" max="7636" width="18.85546875" customWidth="1"/>
    <col min="7637" max="7666" width="13.7109375" customWidth="1"/>
    <col min="7892" max="7892" width="18.85546875" customWidth="1"/>
    <col min="7893" max="7922" width="13.7109375" customWidth="1"/>
    <col min="8148" max="8148" width="18.85546875" customWidth="1"/>
    <col min="8149" max="8178" width="13.7109375" customWidth="1"/>
    <col min="8404" max="8404" width="18.85546875" customWidth="1"/>
    <col min="8405" max="8434" width="13.7109375" customWidth="1"/>
    <col min="8660" max="8660" width="18.85546875" customWidth="1"/>
    <col min="8661" max="8690" width="13.7109375" customWidth="1"/>
    <col min="8916" max="8916" width="18.85546875" customWidth="1"/>
    <col min="8917" max="8946" width="13.7109375" customWidth="1"/>
    <col min="9172" max="9172" width="18.85546875" customWidth="1"/>
    <col min="9173" max="9202" width="13.7109375" customWidth="1"/>
    <col min="9428" max="9428" width="18.85546875" customWidth="1"/>
    <col min="9429" max="9458" width="13.7109375" customWidth="1"/>
    <col min="9684" max="9684" width="18.85546875" customWidth="1"/>
    <col min="9685" max="9714" width="13.7109375" customWidth="1"/>
    <col min="9940" max="9940" width="18.85546875" customWidth="1"/>
    <col min="9941" max="9970" width="13.7109375" customWidth="1"/>
    <col min="10196" max="10196" width="18.85546875" customWidth="1"/>
    <col min="10197" max="10226" width="13.7109375" customWidth="1"/>
    <col min="10452" max="10452" width="18.85546875" customWidth="1"/>
    <col min="10453" max="10482" width="13.7109375" customWidth="1"/>
    <col min="10708" max="10708" width="18.85546875" customWidth="1"/>
    <col min="10709" max="10738" width="13.7109375" customWidth="1"/>
    <col min="10964" max="10964" width="18.85546875" customWidth="1"/>
    <col min="10965" max="10994" width="13.7109375" customWidth="1"/>
    <col min="11220" max="11220" width="18.85546875" customWidth="1"/>
    <col min="11221" max="11250" width="13.7109375" customWidth="1"/>
    <col min="11476" max="11476" width="18.85546875" customWidth="1"/>
    <col min="11477" max="11506" width="13.7109375" customWidth="1"/>
    <col min="11732" max="11732" width="18.85546875" customWidth="1"/>
    <col min="11733" max="11762" width="13.7109375" customWidth="1"/>
    <col min="11988" max="11988" width="18.85546875" customWidth="1"/>
    <col min="11989" max="12018" width="13.7109375" customWidth="1"/>
    <col min="12244" max="12244" width="18.85546875" customWidth="1"/>
    <col min="12245" max="12274" width="13.7109375" customWidth="1"/>
    <col min="12500" max="12500" width="18.85546875" customWidth="1"/>
    <col min="12501" max="12530" width="13.7109375" customWidth="1"/>
    <col min="12756" max="12756" width="18.85546875" customWidth="1"/>
    <col min="12757" max="12786" width="13.7109375" customWidth="1"/>
    <col min="13012" max="13012" width="18.85546875" customWidth="1"/>
    <col min="13013" max="13042" width="13.7109375" customWidth="1"/>
    <col min="13268" max="13268" width="18.85546875" customWidth="1"/>
    <col min="13269" max="13298" width="13.7109375" customWidth="1"/>
    <col min="13524" max="13524" width="18.85546875" customWidth="1"/>
    <col min="13525" max="13554" width="13.7109375" customWidth="1"/>
    <col min="13780" max="13780" width="18.85546875" customWidth="1"/>
    <col min="13781" max="13810" width="13.7109375" customWidth="1"/>
    <col min="14036" max="14036" width="18.85546875" customWidth="1"/>
    <col min="14037" max="14066" width="13.7109375" customWidth="1"/>
    <col min="14292" max="14292" width="18.85546875" customWidth="1"/>
    <col min="14293" max="14322" width="13.7109375" customWidth="1"/>
    <col min="14548" max="14548" width="18.85546875" customWidth="1"/>
    <col min="14549" max="14578" width="13.7109375" customWidth="1"/>
    <col min="14804" max="14804" width="18.85546875" customWidth="1"/>
    <col min="14805" max="14834" width="13.7109375" customWidth="1"/>
    <col min="15060" max="15060" width="18.85546875" customWidth="1"/>
    <col min="15061" max="15090" width="13.7109375" customWidth="1"/>
    <col min="15316" max="15316" width="18.85546875" customWidth="1"/>
    <col min="15317" max="15346" width="13.7109375" customWidth="1"/>
    <col min="15572" max="15572" width="18.85546875" customWidth="1"/>
    <col min="15573" max="15602" width="13.7109375" customWidth="1"/>
    <col min="15828" max="15828" width="18.85546875" customWidth="1"/>
    <col min="15829" max="15858" width="13.7109375" customWidth="1"/>
    <col min="16084" max="16084" width="18.85546875" customWidth="1"/>
    <col min="16085" max="16114" width="13.7109375" customWidth="1"/>
  </cols>
  <sheetData>
    <row r="1" spans="1:8" ht="17.25">
      <c r="A1" s="943" t="s">
        <v>742</v>
      </c>
      <c r="B1" s="943"/>
      <c r="C1" s="943"/>
      <c r="D1" s="943"/>
      <c r="E1" s="943"/>
      <c r="F1" s="943"/>
    </row>
    <row r="2" spans="1:8" ht="15.75" thickBot="1">
      <c r="A2" s="25" t="s">
        <v>147</v>
      </c>
      <c r="D2" s="25"/>
    </row>
    <row r="3" spans="1:8" ht="40.5" customHeight="1">
      <c r="A3" s="235" t="s">
        <v>2</v>
      </c>
      <c r="B3" s="616" t="s">
        <v>743</v>
      </c>
      <c r="C3" s="616" t="s">
        <v>744</v>
      </c>
      <c r="D3" s="616" t="s">
        <v>745</v>
      </c>
      <c r="E3" s="616" t="s">
        <v>746</v>
      </c>
      <c r="F3" s="617" t="s">
        <v>64</v>
      </c>
      <c r="H3" s="614"/>
    </row>
    <row r="4" spans="1:8">
      <c r="A4" s="182" t="s">
        <v>3</v>
      </c>
      <c r="B4" s="123">
        <v>479.5</v>
      </c>
      <c r="C4" s="123">
        <v>127.1</v>
      </c>
      <c r="D4" s="123">
        <v>15.7</v>
      </c>
      <c r="E4" s="123">
        <v>0</v>
      </c>
      <c r="F4" s="126">
        <v>622.29999999999995</v>
      </c>
    </row>
    <row r="5" spans="1:8">
      <c r="A5" s="829" t="s">
        <v>4</v>
      </c>
      <c r="B5" s="8">
        <v>2587.5</v>
      </c>
      <c r="C5" s="8">
        <v>187.5</v>
      </c>
      <c r="D5" s="8">
        <v>82.8</v>
      </c>
      <c r="E5" s="8">
        <v>191.5</v>
      </c>
      <c r="F5" s="97">
        <v>3049.2</v>
      </c>
    </row>
    <row r="6" spans="1:8">
      <c r="A6" s="182" t="s">
        <v>5</v>
      </c>
      <c r="B6" s="123">
        <v>339.3</v>
      </c>
      <c r="C6" s="123">
        <v>64.8</v>
      </c>
      <c r="D6" s="123">
        <v>13.9</v>
      </c>
      <c r="E6" s="214">
        <v>4.3</v>
      </c>
      <c r="F6" s="126">
        <v>422.3</v>
      </c>
    </row>
    <row r="7" spans="1:8">
      <c r="A7" s="829" t="s">
        <v>6</v>
      </c>
      <c r="B7" s="8">
        <v>1030.4000000000001</v>
      </c>
      <c r="C7" s="8">
        <v>143.9</v>
      </c>
      <c r="D7" s="8">
        <v>23.9</v>
      </c>
      <c r="E7" s="8">
        <v>3.6</v>
      </c>
      <c r="F7" s="97">
        <v>1201.9000000000001</v>
      </c>
    </row>
    <row r="8" spans="1:8">
      <c r="A8" s="182" t="s">
        <v>7</v>
      </c>
      <c r="B8" s="123">
        <v>1648.4</v>
      </c>
      <c r="C8" s="123">
        <v>239.7</v>
      </c>
      <c r="D8" s="123">
        <v>75.900000000000006</v>
      </c>
      <c r="E8" s="123">
        <v>74.900000000000006</v>
      </c>
      <c r="F8" s="126">
        <v>2038.9</v>
      </c>
    </row>
    <row r="9" spans="1:8">
      <c r="A9" s="829" t="s">
        <v>8</v>
      </c>
      <c r="B9" s="8">
        <v>1668.6</v>
      </c>
      <c r="C9" s="8">
        <v>97.3</v>
      </c>
      <c r="D9" s="8">
        <v>26.7</v>
      </c>
      <c r="E9" s="8">
        <v>0</v>
      </c>
      <c r="F9" s="97">
        <v>1792.6</v>
      </c>
    </row>
    <row r="10" spans="1:8">
      <c r="A10" s="182" t="s">
        <v>9</v>
      </c>
      <c r="B10" s="123">
        <v>1541.4</v>
      </c>
      <c r="C10" s="123">
        <v>389</v>
      </c>
      <c r="D10" s="123">
        <v>40.299999999999997</v>
      </c>
      <c r="E10" s="123">
        <v>0</v>
      </c>
      <c r="F10" s="126">
        <v>1970.7</v>
      </c>
    </row>
    <row r="11" spans="1:8">
      <c r="A11" s="829" t="s">
        <v>10</v>
      </c>
      <c r="B11" s="8">
        <v>4588.8</v>
      </c>
      <c r="C11" s="8">
        <v>489.8</v>
      </c>
      <c r="D11" s="8">
        <v>53.7</v>
      </c>
      <c r="E11" s="8">
        <v>27.5</v>
      </c>
      <c r="F11" s="97">
        <v>5159.8</v>
      </c>
    </row>
    <row r="12" spans="1:8">
      <c r="A12" s="699" t="s">
        <v>523</v>
      </c>
      <c r="B12" s="214">
        <v>1.2</v>
      </c>
      <c r="C12" s="123">
        <v>1089.5999999999999</v>
      </c>
      <c r="D12" s="123">
        <v>31.8</v>
      </c>
      <c r="E12" s="123">
        <v>0</v>
      </c>
      <c r="F12" s="126">
        <v>1122.5999999999999</v>
      </c>
    </row>
    <row r="13" spans="1:8">
      <c r="A13" s="829" t="s">
        <v>12</v>
      </c>
      <c r="B13" s="8">
        <v>1366.5</v>
      </c>
      <c r="C13" s="8">
        <v>170.5</v>
      </c>
      <c r="D13" s="8">
        <v>16.8</v>
      </c>
      <c r="E13" s="8">
        <v>11.5</v>
      </c>
      <c r="F13" s="97">
        <v>1565.3</v>
      </c>
    </row>
    <row r="14" spans="1:8">
      <c r="A14" s="182" t="s">
        <v>13</v>
      </c>
      <c r="B14" s="123">
        <v>3454.2</v>
      </c>
      <c r="C14" s="123">
        <v>547.20000000000005</v>
      </c>
      <c r="D14" s="123">
        <v>72.599999999999994</v>
      </c>
      <c r="E14" s="123">
        <v>20.5</v>
      </c>
      <c r="F14" s="126">
        <v>4094.6</v>
      </c>
    </row>
    <row r="15" spans="1:8">
      <c r="A15" s="829" t="s">
        <v>14</v>
      </c>
      <c r="B15" s="8">
        <v>900.5</v>
      </c>
      <c r="C15" s="8">
        <v>384.2</v>
      </c>
      <c r="D15" s="8">
        <v>21.9</v>
      </c>
      <c r="E15" s="8">
        <v>3122.1</v>
      </c>
      <c r="F15" s="97">
        <v>4428.7</v>
      </c>
    </row>
    <row r="16" spans="1:8">
      <c r="A16" s="182" t="s">
        <v>15</v>
      </c>
      <c r="B16" s="123">
        <v>2093.1999999999998</v>
      </c>
      <c r="C16" s="123">
        <v>162.9</v>
      </c>
      <c r="D16" s="123">
        <v>32.1</v>
      </c>
      <c r="E16" s="123">
        <v>82.6</v>
      </c>
      <c r="F16" s="126">
        <v>2370.8000000000002</v>
      </c>
    </row>
    <row r="17" spans="1:6">
      <c r="A17" s="829" t="s">
        <v>16</v>
      </c>
      <c r="B17" s="8">
        <v>3712</v>
      </c>
      <c r="C17" s="8">
        <v>1061.8</v>
      </c>
      <c r="D17" s="8">
        <v>211.3</v>
      </c>
      <c r="E17" s="830">
        <v>0.1</v>
      </c>
      <c r="F17" s="97">
        <v>4985.2</v>
      </c>
    </row>
    <row r="18" spans="1:6">
      <c r="A18" s="182" t="s">
        <v>17</v>
      </c>
      <c r="B18" s="123">
        <v>1173.3</v>
      </c>
      <c r="C18" s="123">
        <v>1358.4</v>
      </c>
      <c r="D18" s="123">
        <v>181.8</v>
      </c>
      <c r="E18" s="214">
        <v>30.6</v>
      </c>
      <c r="F18" s="126">
        <v>2744.1</v>
      </c>
    </row>
    <row r="19" spans="1:6">
      <c r="A19" s="829" t="s">
        <v>18</v>
      </c>
      <c r="B19" s="8">
        <v>4792.1000000000004</v>
      </c>
      <c r="C19" s="8">
        <v>373.1</v>
      </c>
      <c r="D19" s="8">
        <v>223.6</v>
      </c>
      <c r="E19" s="8">
        <v>47.9</v>
      </c>
      <c r="F19" s="97">
        <v>5436.8</v>
      </c>
    </row>
    <row r="20" spans="1:6">
      <c r="A20" s="182" t="s">
        <v>19</v>
      </c>
      <c r="B20" s="123">
        <v>986.2</v>
      </c>
      <c r="C20" s="123">
        <v>279.3</v>
      </c>
      <c r="D20" s="123">
        <v>48</v>
      </c>
      <c r="E20" s="123">
        <v>0</v>
      </c>
      <c r="F20" s="126">
        <v>1313.5</v>
      </c>
    </row>
    <row r="21" spans="1:6">
      <c r="A21" s="829" t="s">
        <v>20</v>
      </c>
      <c r="B21" s="8">
        <v>1110.8</v>
      </c>
      <c r="C21" s="8">
        <v>115.8</v>
      </c>
      <c r="D21" s="8">
        <v>106.2</v>
      </c>
      <c r="E21" s="8">
        <v>0</v>
      </c>
      <c r="F21" s="97">
        <v>1332.8</v>
      </c>
    </row>
    <row r="22" spans="1:6">
      <c r="A22" s="182" t="s">
        <v>21</v>
      </c>
      <c r="B22" s="123">
        <v>1473.3</v>
      </c>
      <c r="C22" s="123">
        <v>511.9</v>
      </c>
      <c r="D22" s="123">
        <v>83.5</v>
      </c>
      <c r="E22" s="214">
        <v>0.2</v>
      </c>
      <c r="F22" s="126">
        <v>2068.9</v>
      </c>
    </row>
    <row r="23" spans="1:6">
      <c r="A23" s="829" t="s">
        <v>22</v>
      </c>
      <c r="B23" s="8">
        <v>1021.3</v>
      </c>
      <c r="C23" s="8">
        <v>266.3</v>
      </c>
      <c r="D23" s="8">
        <v>34.9</v>
      </c>
      <c r="E23" s="8">
        <v>0</v>
      </c>
      <c r="F23" s="97">
        <v>1322.4</v>
      </c>
    </row>
    <row r="24" spans="1:6">
      <c r="A24" s="182" t="s">
        <v>23</v>
      </c>
      <c r="B24" s="123">
        <v>1614.2</v>
      </c>
      <c r="C24" s="123">
        <v>428.2</v>
      </c>
      <c r="D24" s="123">
        <v>73.900000000000006</v>
      </c>
      <c r="E24" s="214">
        <v>6.5</v>
      </c>
      <c r="F24" s="126">
        <v>2122.8000000000002</v>
      </c>
    </row>
    <row r="25" spans="1:6">
      <c r="A25" s="829" t="s">
        <v>24</v>
      </c>
      <c r="B25" s="8">
        <v>640.4</v>
      </c>
      <c r="C25" s="8">
        <v>304.89999999999998</v>
      </c>
      <c r="D25" s="8">
        <v>59.1</v>
      </c>
      <c r="E25" s="830">
        <v>5.7</v>
      </c>
      <c r="F25" s="97">
        <v>1010.2</v>
      </c>
    </row>
    <row r="26" spans="1:6">
      <c r="A26" s="182" t="s">
        <v>25</v>
      </c>
      <c r="B26" s="123">
        <v>277.10000000000002</v>
      </c>
      <c r="C26" s="123">
        <v>212.4</v>
      </c>
      <c r="D26" s="123">
        <v>525.29999999999995</v>
      </c>
      <c r="E26" s="123">
        <v>0</v>
      </c>
      <c r="F26" s="126">
        <v>1014.9</v>
      </c>
    </row>
    <row r="27" spans="1:6">
      <c r="A27" s="829" t="s">
        <v>26</v>
      </c>
      <c r="B27" s="8">
        <v>1337.9</v>
      </c>
      <c r="C27" s="8">
        <v>655.1</v>
      </c>
      <c r="D27" s="8">
        <v>34.700000000000003</v>
      </c>
      <c r="E27" s="8">
        <v>31</v>
      </c>
      <c r="F27" s="97">
        <v>2058.8000000000002</v>
      </c>
    </row>
    <row r="28" spans="1:6">
      <c r="A28" s="182" t="s">
        <v>27</v>
      </c>
      <c r="B28" s="123">
        <v>8989.9</v>
      </c>
      <c r="C28" s="123">
        <v>509.2</v>
      </c>
      <c r="D28" s="123">
        <v>43</v>
      </c>
      <c r="E28" s="123">
        <v>0</v>
      </c>
      <c r="F28" s="126">
        <v>9542.1</v>
      </c>
    </row>
    <row r="29" spans="1:6">
      <c r="A29" s="829" t="s">
        <v>28</v>
      </c>
      <c r="B29" s="8">
        <v>6130.6</v>
      </c>
      <c r="C29" s="8">
        <v>770.3</v>
      </c>
      <c r="D29" s="8">
        <v>109.7</v>
      </c>
      <c r="E29" s="830">
        <v>16.5</v>
      </c>
      <c r="F29" s="97">
        <v>7027.1</v>
      </c>
    </row>
    <row r="30" spans="1:6">
      <c r="A30" s="182" t="s">
        <v>29</v>
      </c>
      <c r="B30" s="123">
        <v>224.6</v>
      </c>
      <c r="C30" s="123">
        <v>183.8</v>
      </c>
      <c r="D30" s="123">
        <v>87.8</v>
      </c>
      <c r="E30" s="123">
        <v>0</v>
      </c>
      <c r="F30" s="126">
        <v>496.2</v>
      </c>
    </row>
    <row r="31" spans="1:6">
      <c r="A31" s="829" t="s">
        <v>30</v>
      </c>
      <c r="B31" s="8">
        <v>3710</v>
      </c>
      <c r="C31" s="8">
        <v>334.9</v>
      </c>
      <c r="D31" s="8">
        <v>114.9</v>
      </c>
      <c r="E31" s="8">
        <v>55.5</v>
      </c>
      <c r="F31" s="97">
        <v>4215.1000000000004</v>
      </c>
    </row>
    <row r="32" spans="1:6">
      <c r="A32" s="182" t="s">
        <v>31</v>
      </c>
      <c r="B32" s="123">
        <v>162.80000000000001</v>
      </c>
      <c r="C32" s="123">
        <v>89.5</v>
      </c>
      <c r="D32" s="123">
        <v>17.100000000000001</v>
      </c>
      <c r="E32" s="123">
        <v>0</v>
      </c>
      <c r="F32" s="126">
        <v>269.5</v>
      </c>
    </row>
    <row r="33" spans="1:6">
      <c r="A33" s="829" t="s">
        <v>32</v>
      </c>
      <c r="B33" s="8">
        <v>3232.8</v>
      </c>
      <c r="C33" s="8">
        <v>551.29999999999995</v>
      </c>
      <c r="D33" s="8">
        <v>1095.2</v>
      </c>
      <c r="E33" s="8">
        <v>407.8</v>
      </c>
      <c r="F33" s="97">
        <v>5287</v>
      </c>
    </row>
    <row r="34" spans="1:6">
      <c r="A34" s="182" t="s">
        <v>33</v>
      </c>
      <c r="B34" s="123">
        <v>1673.2</v>
      </c>
      <c r="C34" s="123">
        <v>255.8</v>
      </c>
      <c r="D34" s="123">
        <v>45.3</v>
      </c>
      <c r="E34" s="214">
        <v>9.1</v>
      </c>
      <c r="F34" s="126">
        <v>1983.4</v>
      </c>
    </row>
    <row r="35" spans="1:6">
      <c r="A35" s="829" t="s">
        <v>34</v>
      </c>
      <c r="B35" s="8">
        <v>1397.3</v>
      </c>
      <c r="C35" s="8">
        <v>124.3</v>
      </c>
      <c r="D35" s="8">
        <v>72</v>
      </c>
      <c r="E35" s="8">
        <v>0</v>
      </c>
      <c r="F35" s="97">
        <v>1593.6</v>
      </c>
    </row>
    <row r="36" spans="1:6" ht="15.75" thickBot="1">
      <c r="A36" s="183" t="s">
        <v>35</v>
      </c>
      <c r="B36" s="128">
        <v>65359.5</v>
      </c>
      <c r="C36" s="128">
        <v>12480</v>
      </c>
      <c r="D36" s="128">
        <v>3675.5</v>
      </c>
      <c r="E36" s="128">
        <v>4149.3</v>
      </c>
      <c r="F36" s="129">
        <v>85664.2</v>
      </c>
    </row>
    <row r="37" spans="1:6" ht="79.5" customHeight="1">
      <c r="A37" s="948" t="s">
        <v>542</v>
      </c>
      <c r="B37" s="949"/>
      <c r="C37" s="949"/>
      <c r="D37" s="949"/>
      <c r="E37" s="949"/>
      <c r="F37" s="949"/>
    </row>
    <row r="38" spans="1:6">
      <c r="A38" s="184" t="s">
        <v>36</v>
      </c>
      <c r="B38" s="614"/>
      <c r="C38" s="614"/>
      <c r="D38" s="184"/>
      <c r="E38" s="614"/>
      <c r="F38" s="614"/>
    </row>
    <row r="39" spans="1:6" ht="23.25" customHeight="1">
      <c r="A39" s="929" t="s">
        <v>638</v>
      </c>
      <c r="B39" s="857"/>
      <c r="C39" s="857"/>
      <c r="D39" s="857"/>
      <c r="E39" s="857"/>
      <c r="F39" s="857"/>
    </row>
    <row r="40" spans="1:6" ht="9.9499999999999993" customHeight="1">
      <c r="A40" s="11" t="s">
        <v>66</v>
      </c>
      <c r="B40" s="614"/>
      <c r="C40" s="614"/>
      <c r="D40" s="614"/>
      <c r="E40" s="614"/>
      <c r="F40" s="614"/>
    </row>
    <row r="41" spans="1:6" ht="29.25" customHeight="1">
      <c r="A41" s="858" t="s">
        <v>717</v>
      </c>
      <c r="B41" s="858"/>
      <c r="C41" s="858"/>
      <c r="D41" s="858"/>
      <c r="E41" s="858"/>
      <c r="F41" s="858"/>
    </row>
  </sheetData>
  <mergeCells count="4">
    <mergeCell ref="A1:F1"/>
    <mergeCell ref="A37:F37"/>
    <mergeCell ref="A39:F39"/>
    <mergeCell ref="A41:F41"/>
  </mergeCells>
  <pageMargins left="0.7" right="0.7" top="0.75" bottom="0.75" header="0.3" footer="0.3"/>
  <pageSetup orientation="portrait" r:id="rId1"/>
  <webPublishItems count="1">
    <webPublishItem id="14416" divId="C_14416" sourceType="range" sourceRef="A1:F41" destinationFile="C:\Users\lizzeth.romero\Documents\Numeralia_2017\C33.htm"/>
  </webPublishItem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P30"/>
  <sheetViews>
    <sheetView zoomScaleNormal="100" workbookViewId="0">
      <pane ySplit="4" topLeftCell="A5" activePane="bottomLeft" state="frozen"/>
      <selection pane="bottomLeft" sqref="A1:P1"/>
    </sheetView>
  </sheetViews>
  <sheetFormatPr baseColWidth="10" defaultRowHeight="15"/>
  <cols>
    <col min="1" max="1" width="24.42578125" style="317" customWidth="1"/>
    <col min="2" max="3" width="7.28515625" style="614" customWidth="1"/>
    <col min="4" max="4" width="7.28515625" style="317" customWidth="1"/>
    <col min="5" max="6" width="7.28515625" style="614" customWidth="1"/>
    <col min="7" max="7" width="7.28515625" style="317" customWidth="1"/>
    <col min="8" max="9" width="7.28515625" style="614" customWidth="1"/>
    <col min="10" max="10" width="7.28515625" style="317" customWidth="1"/>
    <col min="11" max="12" width="7.28515625" style="614" customWidth="1"/>
    <col min="13" max="13" width="7.28515625" style="317" customWidth="1"/>
    <col min="14" max="15" width="7.28515625" style="614" customWidth="1"/>
    <col min="16" max="16" width="7.28515625" style="317" customWidth="1"/>
    <col min="17" max="223" width="11.42578125" style="317"/>
    <col min="224" max="224" width="24.42578125" style="317" customWidth="1"/>
    <col min="225" max="479" width="11.42578125" style="317"/>
    <col min="480" max="480" width="24.42578125" style="317" customWidth="1"/>
    <col min="481" max="735" width="11.42578125" style="317"/>
    <col min="736" max="736" width="24.42578125" style="317" customWidth="1"/>
    <col min="737" max="991" width="11.42578125" style="317"/>
    <col min="992" max="992" width="24.42578125" style="317" customWidth="1"/>
    <col min="993" max="1247" width="11.42578125" style="317"/>
    <col min="1248" max="1248" width="24.42578125" style="317" customWidth="1"/>
    <col min="1249" max="1503" width="11.42578125" style="317"/>
    <col min="1504" max="1504" width="24.42578125" style="317" customWidth="1"/>
    <col min="1505" max="1759" width="11.42578125" style="317"/>
    <col min="1760" max="1760" width="24.42578125" style="317" customWidth="1"/>
    <col min="1761" max="2015" width="11.42578125" style="317"/>
    <col min="2016" max="2016" width="24.42578125" style="317" customWidth="1"/>
    <col min="2017" max="2271" width="11.42578125" style="317"/>
    <col min="2272" max="2272" width="24.42578125" style="317" customWidth="1"/>
    <col min="2273" max="2527" width="11.42578125" style="317"/>
    <col min="2528" max="2528" width="24.42578125" style="317" customWidth="1"/>
    <col min="2529" max="2783" width="11.42578125" style="317"/>
    <col min="2784" max="2784" width="24.42578125" style="317" customWidth="1"/>
    <col min="2785" max="3039" width="11.42578125" style="317"/>
    <col min="3040" max="3040" width="24.42578125" style="317" customWidth="1"/>
    <col min="3041" max="3295" width="11.42578125" style="317"/>
    <col min="3296" max="3296" width="24.42578125" style="317" customWidth="1"/>
    <col min="3297" max="3551" width="11.42578125" style="317"/>
    <col min="3552" max="3552" width="24.42578125" style="317" customWidth="1"/>
    <col min="3553" max="3807" width="11.42578125" style="317"/>
    <col min="3808" max="3808" width="24.42578125" style="317" customWidth="1"/>
    <col min="3809" max="4063" width="11.42578125" style="317"/>
    <col min="4064" max="4064" width="24.42578125" style="317" customWidth="1"/>
    <col min="4065" max="4319" width="11.42578125" style="317"/>
    <col min="4320" max="4320" width="24.42578125" style="317" customWidth="1"/>
    <col min="4321" max="4575" width="11.42578125" style="317"/>
    <col min="4576" max="4576" width="24.42578125" style="317" customWidth="1"/>
    <col min="4577" max="4831" width="11.42578125" style="317"/>
    <col min="4832" max="4832" width="24.42578125" style="317" customWidth="1"/>
    <col min="4833" max="5087" width="11.42578125" style="317"/>
    <col min="5088" max="5088" width="24.42578125" style="317" customWidth="1"/>
    <col min="5089" max="5343" width="11.42578125" style="317"/>
    <col min="5344" max="5344" width="24.42578125" style="317" customWidth="1"/>
    <col min="5345" max="5599" width="11.42578125" style="317"/>
    <col min="5600" max="5600" width="24.42578125" style="317" customWidth="1"/>
    <col min="5601" max="5855" width="11.42578125" style="317"/>
    <col min="5856" max="5856" width="24.42578125" style="317" customWidth="1"/>
    <col min="5857" max="6111" width="11.42578125" style="317"/>
    <col min="6112" max="6112" width="24.42578125" style="317" customWidth="1"/>
    <col min="6113" max="6367" width="11.42578125" style="317"/>
    <col min="6368" max="6368" width="24.42578125" style="317" customWidth="1"/>
    <col min="6369" max="6623" width="11.42578125" style="317"/>
    <col min="6624" max="6624" width="24.42578125" style="317" customWidth="1"/>
    <col min="6625" max="6879" width="11.42578125" style="317"/>
    <col min="6880" max="6880" width="24.42578125" style="317" customWidth="1"/>
    <col min="6881" max="7135" width="11.42578125" style="317"/>
    <col min="7136" max="7136" width="24.42578125" style="317" customWidth="1"/>
    <col min="7137" max="7391" width="11.42578125" style="317"/>
    <col min="7392" max="7392" width="24.42578125" style="317" customWidth="1"/>
    <col min="7393" max="7647" width="11.42578125" style="317"/>
    <col min="7648" max="7648" width="24.42578125" style="317" customWidth="1"/>
    <col min="7649" max="7903" width="11.42578125" style="317"/>
    <col min="7904" max="7904" width="24.42578125" style="317" customWidth="1"/>
    <col min="7905" max="8159" width="11.42578125" style="317"/>
    <col min="8160" max="8160" width="24.42578125" style="317" customWidth="1"/>
    <col min="8161" max="8415" width="11.42578125" style="317"/>
    <col min="8416" max="8416" width="24.42578125" style="317" customWidth="1"/>
    <col min="8417" max="8671" width="11.42578125" style="317"/>
    <col min="8672" max="8672" width="24.42578125" style="317" customWidth="1"/>
    <col min="8673" max="8927" width="11.42578125" style="317"/>
    <col min="8928" max="8928" width="24.42578125" style="317" customWidth="1"/>
    <col min="8929" max="9183" width="11.42578125" style="317"/>
    <col min="9184" max="9184" width="24.42578125" style="317" customWidth="1"/>
    <col min="9185" max="9439" width="11.42578125" style="317"/>
    <col min="9440" max="9440" width="24.42578125" style="317" customWidth="1"/>
    <col min="9441" max="9695" width="11.42578125" style="317"/>
    <col min="9696" max="9696" width="24.42578125" style="317" customWidth="1"/>
    <col min="9697" max="9951" width="11.42578125" style="317"/>
    <col min="9952" max="9952" width="24.42578125" style="317" customWidth="1"/>
    <col min="9953" max="10207" width="11.42578125" style="317"/>
    <col min="10208" max="10208" width="24.42578125" style="317" customWidth="1"/>
    <col min="10209" max="10463" width="11.42578125" style="317"/>
    <col min="10464" max="10464" width="24.42578125" style="317" customWidth="1"/>
    <col min="10465" max="10719" width="11.42578125" style="317"/>
    <col min="10720" max="10720" width="24.42578125" style="317" customWidth="1"/>
    <col min="10721" max="10975" width="11.42578125" style="317"/>
    <col min="10976" max="10976" width="24.42578125" style="317" customWidth="1"/>
    <col min="10977" max="11231" width="11.42578125" style="317"/>
    <col min="11232" max="11232" width="24.42578125" style="317" customWidth="1"/>
    <col min="11233" max="11487" width="11.42578125" style="317"/>
    <col min="11488" max="11488" width="24.42578125" style="317" customWidth="1"/>
    <col min="11489" max="11743" width="11.42578125" style="317"/>
    <col min="11744" max="11744" width="24.42578125" style="317" customWidth="1"/>
    <col min="11745" max="11999" width="11.42578125" style="317"/>
    <col min="12000" max="12000" width="24.42578125" style="317" customWidth="1"/>
    <col min="12001" max="12255" width="11.42578125" style="317"/>
    <col min="12256" max="12256" width="24.42578125" style="317" customWidth="1"/>
    <col min="12257" max="12511" width="11.42578125" style="317"/>
    <col min="12512" max="12512" width="24.42578125" style="317" customWidth="1"/>
    <col min="12513" max="12767" width="11.42578125" style="317"/>
    <col min="12768" max="12768" width="24.42578125" style="317" customWidth="1"/>
    <col min="12769" max="13023" width="11.42578125" style="317"/>
    <col min="13024" max="13024" width="24.42578125" style="317" customWidth="1"/>
    <col min="13025" max="13279" width="11.42578125" style="317"/>
    <col min="13280" max="13280" width="24.42578125" style="317" customWidth="1"/>
    <col min="13281" max="13535" width="11.42578125" style="317"/>
    <col min="13536" max="13536" width="24.42578125" style="317" customWidth="1"/>
    <col min="13537" max="13791" width="11.42578125" style="317"/>
    <col min="13792" max="13792" width="24.42578125" style="317" customWidth="1"/>
    <col min="13793" max="14047" width="11.42578125" style="317"/>
    <col min="14048" max="14048" width="24.42578125" style="317" customWidth="1"/>
    <col min="14049" max="14303" width="11.42578125" style="317"/>
    <col min="14304" max="14304" width="24.42578125" style="317" customWidth="1"/>
    <col min="14305" max="14559" width="11.42578125" style="317"/>
    <col min="14560" max="14560" width="24.42578125" style="317" customWidth="1"/>
    <col min="14561" max="14815" width="11.42578125" style="317"/>
    <col min="14816" max="14816" width="24.42578125" style="317" customWidth="1"/>
    <col min="14817" max="15071" width="11.42578125" style="317"/>
    <col min="15072" max="15072" width="24.42578125" style="317" customWidth="1"/>
    <col min="15073" max="15327" width="11.42578125" style="317"/>
    <col min="15328" max="15328" width="24.42578125" style="317" customWidth="1"/>
    <col min="15329" max="15583" width="11.42578125" style="317"/>
    <col min="15584" max="15584" width="24.42578125" style="317" customWidth="1"/>
    <col min="15585" max="15839" width="11.42578125" style="317"/>
    <col min="15840" max="15840" width="24.42578125" style="317" customWidth="1"/>
    <col min="15841" max="16095" width="11.42578125" style="317"/>
    <col min="16096" max="16096" width="24.42578125" style="317" customWidth="1"/>
    <col min="16097" max="16384" width="11.42578125" style="317"/>
  </cols>
  <sheetData>
    <row r="1" spans="1:16" ht="18.75">
      <c r="A1" s="882" t="s">
        <v>222</v>
      </c>
      <c r="B1" s="882"/>
      <c r="C1" s="882"/>
      <c r="D1" s="882"/>
      <c r="E1" s="882"/>
      <c r="F1" s="882"/>
      <c r="G1" s="882"/>
      <c r="H1" s="882"/>
      <c r="I1" s="882"/>
      <c r="J1" s="882"/>
      <c r="K1" s="882"/>
      <c r="L1" s="882"/>
      <c r="M1" s="882"/>
      <c r="N1" s="882"/>
      <c r="O1" s="882"/>
      <c r="P1" s="882"/>
    </row>
    <row r="2" spans="1:16" ht="15.75" thickBot="1">
      <c r="A2" s="25" t="s">
        <v>41</v>
      </c>
    </row>
    <row r="3" spans="1:16" ht="15.75" customHeight="1">
      <c r="A3" s="951" t="s">
        <v>223</v>
      </c>
      <c r="B3" s="864" t="s">
        <v>224</v>
      </c>
      <c r="C3" s="953"/>
      <c r="D3" s="954"/>
      <c r="E3" s="864" t="s">
        <v>225</v>
      </c>
      <c r="F3" s="953"/>
      <c r="G3" s="954"/>
      <c r="H3" s="864" t="s">
        <v>226</v>
      </c>
      <c r="I3" s="953"/>
      <c r="J3" s="954"/>
      <c r="K3" s="864" t="s">
        <v>227</v>
      </c>
      <c r="L3" s="953"/>
      <c r="M3" s="954"/>
      <c r="N3" s="864" t="s">
        <v>228</v>
      </c>
      <c r="O3" s="953"/>
      <c r="P3" s="955"/>
    </row>
    <row r="4" spans="1:16">
      <c r="A4" s="952"/>
      <c r="B4" s="217">
        <v>2013</v>
      </c>
      <c r="C4" s="217">
        <v>2014</v>
      </c>
      <c r="D4" s="217">
        <v>2015</v>
      </c>
      <c r="E4" s="217">
        <v>2013</v>
      </c>
      <c r="F4" s="217">
        <v>2014</v>
      </c>
      <c r="G4" s="217">
        <v>2015</v>
      </c>
      <c r="H4" s="217">
        <v>2013</v>
      </c>
      <c r="I4" s="217">
        <v>2014</v>
      </c>
      <c r="J4" s="217">
        <v>2015</v>
      </c>
      <c r="K4" s="217">
        <v>2013</v>
      </c>
      <c r="L4" s="217">
        <v>2014</v>
      </c>
      <c r="M4" s="217">
        <v>2015</v>
      </c>
      <c r="N4" s="193">
        <v>2013</v>
      </c>
      <c r="O4" s="193">
        <v>2014</v>
      </c>
      <c r="P4" s="14">
        <v>2015</v>
      </c>
    </row>
    <row r="5" spans="1:16">
      <c r="A5" s="185" t="s">
        <v>149</v>
      </c>
      <c r="B5" s="51">
        <v>1.2</v>
      </c>
      <c r="C5" s="51">
        <v>3.9</v>
      </c>
      <c r="D5" s="51">
        <v>48.8</v>
      </c>
      <c r="E5" s="51">
        <v>23.8</v>
      </c>
      <c r="F5" s="51">
        <v>10.5</v>
      </c>
      <c r="G5" s="51">
        <v>9.5</v>
      </c>
      <c r="H5" s="51">
        <v>34.5</v>
      </c>
      <c r="I5" s="51">
        <v>51.3</v>
      </c>
      <c r="J5" s="51">
        <v>31</v>
      </c>
      <c r="K5" s="51">
        <v>38.1</v>
      </c>
      <c r="L5" s="51">
        <v>28.9</v>
      </c>
      <c r="M5" s="51">
        <v>9.5</v>
      </c>
      <c r="N5" s="629">
        <v>2.4</v>
      </c>
      <c r="O5" s="629">
        <v>5.3</v>
      </c>
      <c r="P5" s="188">
        <v>1.2</v>
      </c>
    </row>
    <row r="6" spans="1:16">
      <c r="A6" s="7" t="s">
        <v>150</v>
      </c>
      <c r="B6" s="45">
        <v>11.8</v>
      </c>
      <c r="C6" s="45">
        <v>31.5</v>
      </c>
      <c r="D6" s="45">
        <v>73.8</v>
      </c>
      <c r="E6" s="45">
        <v>53.9</v>
      </c>
      <c r="F6" s="45">
        <v>31.5</v>
      </c>
      <c r="G6" s="45">
        <v>13.1</v>
      </c>
      <c r="H6" s="45">
        <v>31.6</v>
      </c>
      <c r="I6" s="45">
        <v>34.200000000000003</v>
      </c>
      <c r="J6" s="45">
        <v>11.9</v>
      </c>
      <c r="K6" s="45">
        <v>1.3</v>
      </c>
      <c r="L6" s="45">
        <v>2.7</v>
      </c>
      <c r="M6" s="45">
        <v>0</v>
      </c>
      <c r="N6" s="47">
        <v>1.4</v>
      </c>
      <c r="O6" s="47">
        <v>0</v>
      </c>
      <c r="P6" s="740">
        <v>1.2</v>
      </c>
    </row>
    <row r="7" spans="1:16">
      <c r="A7" s="185" t="s">
        <v>151</v>
      </c>
      <c r="B7" s="51">
        <v>12.5</v>
      </c>
      <c r="C7" s="51">
        <v>18.399999999999999</v>
      </c>
      <c r="D7" s="51">
        <v>86</v>
      </c>
      <c r="E7" s="51">
        <v>60.5</v>
      </c>
      <c r="F7" s="51">
        <v>32.5</v>
      </c>
      <c r="G7" s="51">
        <v>8.4</v>
      </c>
      <c r="H7" s="51">
        <v>26.5</v>
      </c>
      <c r="I7" s="51">
        <v>48.1</v>
      </c>
      <c r="J7" s="51">
        <v>4.7</v>
      </c>
      <c r="K7" s="51">
        <v>0.5</v>
      </c>
      <c r="L7" s="51">
        <v>1</v>
      </c>
      <c r="M7" s="51">
        <v>0.9</v>
      </c>
      <c r="N7" s="629">
        <v>0</v>
      </c>
      <c r="O7" s="629">
        <v>0</v>
      </c>
      <c r="P7" s="188">
        <v>0</v>
      </c>
    </row>
    <row r="8" spans="1:16">
      <c r="A8" s="7" t="s">
        <v>152</v>
      </c>
      <c r="B8" s="45">
        <v>17.899999999999999</v>
      </c>
      <c r="C8" s="45">
        <v>25.1</v>
      </c>
      <c r="D8" s="45">
        <v>40.1</v>
      </c>
      <c r="E8" s="45">
        <v>17.3</v>
      </c>
      <c r="F8" s="45">
        <v>28</v>
      </c>
      <c r="G8" s="45">
        <v>18.8</v>
      </c>
      <c r="H8" s="45">
        <v>43.9</v>
      </c>
      <c r="I8" s="45">
        <v>28.7</v>
      </c>
      <c r="J8" s="45">
        <v>19.600000000000001</v>
      </c>
      <c r="K8" s="45">
        <v>17</v>
      </c>
      <c r="L8" s="45">
        <v>13.7</v>
      </c>
      <c r="M8" s="45">
        <v>14.2</v>
      </c>
      <c r="N8" s="47">
        <v>3.9</v>
      </c>
      <c r="O8" s="47">
        <v>4.5999999999999996</v>
      </c>
      <c r="P8" s="740">
        <v>7.4</v>
      </c>
    </row>
    <row r="9" spans="1:16">
      <c r="A9" s="185" t="s">
        <v>153</v>
      </c>
      <c r="B9" s="51">
        <v>26.2</v>
      </c>
      <c r="C9" s="51">
        <v>32.4</v>
      </c>
      <c r="D9" s="51">
        <v>76.8</v>
      </c>
      <c r="E9" s="51">
        <v>39.299999999999997</v>
      </c>
      <c r="F9" s="51">
        <v>45.5</v>
      </c>
      <c r="G9" s="51">
        <v>13.4</v>
      </c>
      <c r="H9" s="51">
        <v>29.5</v>
      </c>
      <c r="I9" s="51">
        <v>19</v>
      </c>
      <c r="J9" s="51">
        <v>6.3</v>
      </c>
      <c r="K9" s="51">
        <v>5</v>
      </c>
      <c r="L9" s="51">
        <v>2.1</v>
      </c>
      <c r="M9" s="51">
        <v>3.5</v>
      </c>
      <c r="N9" s="629">
        <v>0</v>
      </c>
      <c r="O9" s="629">
        <v>0</v>
      </c>
      <c r="P9" s="188">
        <v>0</v>
      </c>
    </row>
    <row r="10" spans="1:16">
      <c r="A10" s="7" t="s">
        <v>154</v>
      </c>
      <c r="B10" s="45">
        <v>46.9</v>
      </c>
      <c r="C10" s="45">
        <v>45.5</v>
      </c>
      <c r="D10" s="45">
        <v>68</v>
      </c>
      <c r="E10" s="45">
        <v>20.3</v>
      </c>
      <c r="F10" s="45">
        <v>35.200000000000003</v>
      </c>
      <c r="G10" s="45">
        <v>15.1</v>
      </c>
      <c r="H10" s="45">
        <v>31.1</v>
      </c>
      <c r="I10" s="45">
        <v>16.8</v>
      </c>
      <c r="J10" s="45">
        <v>15.5</v>
      </c>
      <c r="K10" s="45">
        <v>1.7</v>
      </c>
      <c r="L10" s="45">
        <v>2.5</v>
      </c>
      <c r="M10" s="45">
        <v>1.4</v>
      </c>
      <c r="N10" s="47">
        <v>0</v>
      </c>
      <c r="O10" s="47">
        <v>0</v>
      </c>
      <c r="P10" s="740">
        <v>0</v>
      </c>
    </row>
    <row r="11" spans="1:16">
      <c r="A11" s="185" t="s">
        <v>155</v>
      </c>
      <c r="B11" s="51">
        <v>8.6999999999999993</v>
      </c>
      <c r="C11" s="51">
        <v>15.2</v>
      </c>
      <c r="D11" s="51">
        <v>75.5</v>
      </c>
      <c r="E11" s="51">
        <v>65.2</v>
      </c>
      <c r="F11" s="51">
        <v>47.8</v>
      </c>
      <c r="G11" s="51">
        <v>18.399999999999999</v>
      </c>
      <c r="H11" s="51">
        <v>26.1</v>
      </c>
      <c r="I11" s="51">
        <v>37</v>
      </c>
      <c r="J11" s="51">
        <v>2</v>
      </c>
      <c r="K11" s="51">
        <v>0</v>
      </c>
      <c r="L11" s="51">
        <v>0</v>
      </c>
      <c r="M11" s="51">
        <v>4.0999999999999996</v>
      </c>
      <c r="N11" s="629">
        <v>0</v>
      </c>
      <c r="O11" s="629">
        <v>0</v>
      </c>
      <c r="P11" s="188">
        <v>0</v>
      </c>
    </row>
    <row r="12" spans="1:16">
      <c r="A12" s="7" t="s">
        <v>156</v>
      </c>
      <c r="B12" s="45">
        <v>7.5</v>
      </c>
      <c r="C12" s="45">
        <v>9.4</v>
      </c>
      <c r="D12" s="45">
        <v>32.299999999999997</v>
      </c>
      <c r="E12" s="45">
        <v>26.4</v>
      </c>
      <c r="F12" s="45">
        <v>23.4</v>
      </c>
      <c r="G12" s="45">
        <v>15.1</v>
      </c>
      <c r="H12" s="45">
        <v>53.4</v>
      </c>
      <c r="I12" s="45">
        <v>57.2</v>
      </c>
      <c r="J12" s="45">
        <v>41.7</v>
      </c>
      <c r="K12" s="45">
        <v>10</v>
      </c>
      <c r="L12" s="45">
        <v>6.6</v>
      </c>
      <c r="M12" s="45">
        <v>8.3000000000000007</v>
      </c>
      <c r="N12" s="47">
        <v>2.7</v>
      </c>
      <c r="O12" s="47">
        <v>3.4</v>
      </c>
      <c r="P12" s="740">
        <v>2.6</v>
      </c>
    </row>
    <row r="13" spans="1:16">
      <c r="A13" s="185" t="s">
        <v>157</v>
      </c>
      <c r="B13" s="51">
        <v>64.900000000000006</v>
      </c>
      <c r="C13" s="51">
        <v>74.5</v>
      </c>
      <c r="D13" s="51">
        <v>73</v>
      </c>
      <c r="E13" s="51">
        <v>20.2</v>
      </c>
      <c r="F13" s="51">
        <v>11.9</v>
      </c>
      <c r="G13" s="51">
        <v>9.9</v>
      </c>
      <c r="H13" s="51">
        <v>11.6</v>
      </c>
      <c r="I13" s="51">
        <v>11.1</v>
      </c>
      <c r="J13" s="51">
        <v>12.7</v>
      </c>
      <c r="K13" s="51">
        <v>2.5</v>
      </c>
      <c r="L13" s="51">
        <v>1.2</v>
      </c>
      <c r="M13" s="51">
        <v>1.2</v>
      </c>
      <c r="N13" s="629">
        <v>0.8</v>
      </c>
      <c r="O13" s="629">
        <v>1.2</v>
      </c>
      <c r="P13" s="188">
        <v>3.2</v>
      </c>
    </row>
    <row r="14" spans="1:16">
      <c r="A14" s="7" t="s">
        <v>158</v>
      </c>
      <c r="B14" s="45">
        <v>25.7</v>
      </c>
      <c r="C14" s="45">
        <v>26.5</v>
      </c>
      <c r="D14" s="45">
        <v>55</v>
      </c>
      <c r="E14" s="45">
        <v>36.9</v>
      </c>
      <c r="F14" s="45">
        <v>30.1</v>
      </c>
      <c r="G14" s="45">
        <v>17.2</v>
      </c>
      <c r="H14" s="45">
        <v>32.5</v>
      </c>
      <c r="I14" s="45">
        <v>36.1</v>
      </c>
      <c r="J14" s="45">
        <v>19.8</v>
      </c>
      <c r="K14" s="45">
        <v>4.4000000000000004</v>
      </c>
      <c r="L14" s="45">
        <v>6.4</v>
      </c>
      <c r="M14" s="45">
        <v>5</v>
      </c>
      <c r="N14" s="47">
        <v>0.5</v>
      </c>
      <c r="O14" s="47">
        <v>0.8</v>
      </c>
      <c r="P14" s="740">
        <v>3.1</v>
      </c>
    </row>
    <row r="15" spans="1:16">
      <c r="A15" s="185" t="s">
        <v>159</v>
      </c>
      <c r="B15" s="51">
        <v>51.1</v>
      </c>
      <c r="C15" s="51">
        <v>62</v>
      </c>
      <c r="D15" s="51">
        <v>72</v>
      </c>
      <c r="E15" s="51">
        <v>34.799999999999997</v>
      </c>
      <c r="F15" s="51">
        <v>26</v>
      </c>
      <c r="G15" s="51">
        <v>21.5</v>
      </c>
      <c r="H15" s="51">
        <v>12.5</v>
      </c>
      <c r="I15" s="51">
        <v>10.4</v>
      </c>
      <c r="J15" s="51">
        <v>4.2</v>
      </c>
      <c r="K15" s="51">
        <v>1.6</v>
      </c>
      <c r="L15" s="51">
        <v>1.2</v>
      </c>
      <c r="M15" s="51">
        <v>2.2999999999999998</v>
      </c>
      <c r="N15" s="629">
        <v>0</v>
      </c>
      <c r="O15" s="629">
        <v>0.4</v>
      </c>
      <c r="P15" s="188">
        <v>0</v>
      </c>
    </row>
    <row r="16" spans="1:16">
      <c r="A16" s="7" t="s">
        <v>160</v>
      </c>
      <c r="B16" s="45">
        <v>54.7</v>
      </c>
      <c r="C16" s="45">
        <v>90.6</v>
      </c>
      <c r="D16" s="45">
        <v>81.099999999999994</v>
      </c>
      <c r="E16" s="45">
        <v>35.799999999999997</v>
      </c>
      <c r="F16" s="45">
        <v>7.5</v>
      </c>
      <c r="G16" s="45">
        <v>7.5</v>
      </c>
      <c r="H16" s="45">
        <v>9.5</v>
      </c>
      <c r="I16" s="45">
        <v>1.9</v>
      </c>
      <c r="J16" s="45">
        <v>11.3</v>
      </c>
      <c r="K16" s="45">
        <v>0</v>
      </c>
      <c r="L16" s="45">
        <v>0</v>
      </c>
      <c r="M16" s="45">
        <v>0</v>
      </c>
      <c r="N16" s="47">
        <v>0</v>
      </c>
      <c r="O16" s="47">
        <v>0</v>
      </c>
      <c r="P16" s="740">
        <v>0</v>
      </c>
    </row>
    <row r="17" spans="1:16">
      <c r="A17" s="185" t="s">
        <v>161</v>
      </c>
      <c r="B17" s="51">
        <v>1.5</v>
      </c>
      <c r="C17" s="51">
        <v>13.4</v>
      </c>
      <c r="D17" s="51">
        <v>13.3</v>
      </c>
      <c r="E17" s="51">
        <v>7.5</v>
      </c>
      <c r="F17" s="51">
        <v>32</v>
      </c>
      <c r="G17" s="51">
        <v>17.3</v>
      </c>
      <c r="H17" s="51">
        <v>55.2</v>
      </c>
      <c r="I17" s="51">
        <v>35.1</v>
      </c>
      <c r="J17" s="51">
        <v>36</v>
      </c>
      <c r="K17" s="51">
        <v>23.9</v>
      </c>
      <c r="L17" s="51">
        <v>17.5</v>
      </c>
      <c r="M17" s="51">
        <v>24</v>
      </c>
      <c r="N17" s="629">
        <v>11.9</v>
      </c>
      <c r="O17" s="629">
        <v>2.1</v>
      </c>
      <c r="P17" s="188">
        <v>9.3000000000000007</v>
      </c>
    </row>
    <row r="18" spans="1:16" ht="15.75" thickBot="1">
      <c r="A18" s="53" t="s">
        <v>64</v>
      </c>
      <c r="B18" s="57">
        <v>26.2</v>
      </c>
      <c r="C18" s="57">
        <v>31.4</v>
      </c>
      <c r="D18" s="57">
        <v>55.9</v>
      </c>
      <c r="E18" s="57">
        <v>30.4</v>
      </c>
      <c r="F18" s="57">
        <v>27.1</v>
      </c>
      <c r="G18" s="57">
        <v>15</v>
      </c>
      <c r="H18" s="57">
        <v>34.299999999999997</v>
      </c>
      <c r="I18" s="57">
        <v>33.6</v>
      </c>
      <c r="J18" s="57">
        <v>20.6</v>
      </c>
      <c r="K18" s="57">
        <v>7.5</v>
      </c>
      <c r="L18" s="57">
        <v>6</v>
      </c>
      <c r="M18" s="57">
        <v>6</v>
      </c>
      <c r="N18" s="828">
        <v>1.6</v>
      </c>
      <c r="O18" s="828">
        <v>1.8</v>
      </c>
      <c r="P18" s="742">
        <v>2.5</v>
      </c>
    </row>
    <row r="19" spans="1:16" ht="31.5" customHeight="1">
      <c r="A19" s="949" t="s">
        <v>350</v>
      </c>
      <c r="B19" s="950"/>
      <c r="C19" s="950"/>
      <c r="D19" s="950"/>
      <c r="E19" s="950"/>
      <c r="F19" s="950"/>
      <c r="G19" s="950"/>
      <c r="H19" s="950"/>
      <c r="I19" s="950"/>
      <c r="J19" s="950"/>
      <c r="K19" s="950"/>
      <c r="L19" s="950"/>
      <c r="M19" s="950"/>
      <c r="N19" s="950"/>
      <c r="O19" s="950"/>
      <c r="P19" s="950"/>
    </row>
    <row r="20" spans="1:16">
      <c r="A20" s="218" t="s">
        <v>229</v>
      </c>
      <c r="B20" s="219"/>
      <c r="C20" s="219"/>
      <c r="D20" s="545"/>
    </row>
    <row r="21" spans="1:16">
      <c r="A21" s="220" t="s">
        <v>230</v>
      </c>
      <c r="B21" s="220"/>
      <c r="C21" s="220"/>
      <c r="D21" s="545"/>
    </row>
    <row r="22" spans="1:16">
      <c r="A22" s="220" t="s">
        <v>231</v>
      </c>
      <c r="B22" s="220"/>
      <c r="C22" s="220"/>
      <c r="D22" s="545"/>
    </row>
    <row r="23" spans="1:16">
      <c r="A23" s="220" t="s">
        <v>232</v>
      </c>
      <c r="B23" s="220"/>
      <c r="C23" s="220"/>
      <c r="D23" s="545"/>
    </row>
    <row r="24" spans="1:16">
      <c r="A24" s="220" t="s">
        <v>233</v>
      </c>
      <c r="B24" s="220"/>
      <c r="C24" s="220"/>
      <c r="D24" s="545"/>
    </row>
    <row r="25" spans="1:16">
      <c r="A25" s="220" t="s">
        <v>234</v>
      </c>
      <c r="B25" s="220"/>
      <c r="C25" s="220"/>
      <c r="D25" s="545"/>
    </row>
    <row r="26" spans="1:16" ht="15" customHeight="1">
      <c r="A26" s="937" t="s">
        <v>162</v>
      </c>
      <c r="B26" s="937"/>
      <c r="C26" s="937"/>
      <c r="D26" s="937"/>
      <c r="E26" s="937"/>
      <c r="F26" s="937"/>
      <c r="G26" s="937"/>
      <c r="H26" s="937"/>
      <c r="I26" s="937"/>
      <c r="J26" s="937"/>
      <c r="K26" s="937"/>
      <c r="L26" s="937"/>
      <c r="M26" s="937"/>
      <c r="N26" s="937"/>
      <c r="O26" s="937"/>
      <c r="P26" s="937"/>
    </row>
    <row r="27" spans="1:16" ht="19.5">
      <c r="A27" s="210" t="s">
        <v>145</v>
      </c>
      <c r="B27" s="12"/>
      <c r="C27" s="12"/>
      <c r="D27" s="12"/>
    </row>
    <row r="28" spans="1:16" ht="15" customHeight="1">
      <c r="A28" s="931" t="s">
        <v>639</v>
      </c>
      <c r="B28" s="931"/>
      <c r="C28" s="931"/>
      <c r="D28" s="931"/>
      <c r="E28" s="931"/>
      <c r="F28" s="931"/>
      <c r="G28" s="931"/>
      <c r="H28" s="931"/>
      <c r="I28" s="931"/>
      <c r="J28" s="931"/>
      <c r="K28" s="931"/>
      <c r="L28" s="931"/>
      <c r="M28" s="931"/>
      <c r="N28" s="931"/>
      <c r="O28" s="931"/>
      <c r="P28" s="931"/>
    </row>
    <row r="29" spans="1:16">
      <c r="A29" s="11" t="s">
        <v>66</v>
      </c>
    </row>
    <row r="30" spans="1:16" ht="23.25" customHeight="1">
      <c r="A30" s="858" t="s">
        <v>718</v>
      </c>
      <c r="B30" s="858"/>
      <c r="C30" s="858"/>
      <c r="D30" s="858"/>
      <c r="E30" s="858"/>
      <c r="F30" s="858"/>
      <c r="G30" s="858"/>
      <c r="H30" s="858"/>
      <c r="I30" s="858"/>
      <c r="J30" s="858"/>
      <c r="K30" s="858"/>
      <c r="L30" s="858"/>
      <c r="M30" s="858"/>
      <c r="N30" s="858"/>
      <c r="O30" s="858"/>
      <c r="P30" s="858"/>
    </row>
  </sheetData>
  <mergeCells count="11">
    <mergeCell ref="A1:P1"/>
    <mergeCell ref="A19:P19"/>
    <mergeCell ref="A26:P26"/>
    <mergeCell ref="A28:P28"/>
    <mergeCell ref="A30:P30"/>
    <mergeCell ref="A3:A4"/>
    <mergeCell ref="B3:D3"/>
    <mergeCell ref="E3:G3"/>
    <mergeCell ref="H3:J3"/>
    <mergeCell ref="K3:M3"/>
    <mergeCell ref="N3:P3"/>
  </mergeCells>
  <pageMargins left="0.7" right="0.7" top="0.75" bottom="0.75" header="0.3" footer="0.3"/>
  <webPublishItems count="1">
    <webPublishItem id="15553" divId="C_15553" sourceType="range" sourceRef="A1:P30" destinationFile="C:\Users\lizzeth.romero\Documents\Numeralia_2017\C34.htm"/>
  </webPublishItem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30"/>
  <sheetViews>
    <sheetView workbookViewId="0">
      <pane ySplit="4" topLeftCell="A5" activePane="bottomLeft" state="frozen"/>
      <selection pane="bottomLeft" sqref="A1:P1"/>
    </sheetView>
  </sheetViews>
  <sheetFormatPr baseColWidth="10" defaultRowHeight="15"/>
  <cols>
    <col min="1" max="1" width="28.7109375" style="317" customWidth="1"/>
    <col min="2" max="3" width="7.28515625" style="614" customWidth="1"/>
    <col min="4" max="4" width="7.28515625" style="317" customWidth="1"/>
    <col min="5" max="6" width="7.28515625" style="614" customWidth="1"/>
    <col min="7" max="7" width="7.28515625" style="317" customWidth="1"/>
    <col min="8" max="9" width="7.28515625" style="614" customWidth="1"/>
    <col min="10" max="10" width="7.28515625" style="317" customWidth="1"/>
    <col min="11" max="12" width="7.28515625" style="614" customWidth="1"/>
    <col min="13" max="13" width="7.28515625" style="317" customWidth="1"/>
    <col min="14" max="15" width="7.28515625" style="614" customWidth="1"/>
    <col min="16" max="16" width="7.28515625" style="317" customWidth="1"/>
    <col min="17" max="243" width="11.42578125" style="317"/>
    <col min="244" max="244" width="28.7109375" style="317" customWidth="1"/>
    <col min="245" max="259" width="7.7109375" style="317" customWidth="1"/>
    <col min="260" max="499" width="11.42578125" style="317"/>
    <col min="500" max="500" width="28.7109375" style="317" customWidth="1"/>
    <col min="501" max="515" width="7.7109375" style="317" customWidth="1"/>
    <col min="516" max="755" width="11.42578125" style="317"/>
    <col min="756" max="756" width="28.7109375" style="317" customWidth="1"/>
    <col min="757" max="771" width="7.7109375" style="317" customWidth="1"/>
    <col min="772" max="1011" width="11.42578125" style="317"/>
    <col min="1012" max="1012" width="28.7109375" style="317" customWidth="1"/>
    <col min="1013" max="1027" width="7.7109375" style="317" customWidth="1"/>
    <col min="1028" max="1267" width="11.42578125" style="317"/>
    <col min="1268" max="1268" width="28.7109375" style="317" customWidth="1"/>
    <col min="1269" max="1283" width="7.7109375" style="317" customWidth="1"/>
    <col min="1284" max="1523" width="11.42578125" style="317"/>
    <col min="1524" max="1524" width="28.7109375" style="317" customWidth="1"/>
    <col min="1525" max="1539" width="7.7109375" style="317" customWidth="1"/>
    <col min="1540" max="1779" width="11.42578125" style="317"/>
    <col min="1780" max="1780" width="28.7109375" style="317" customWidth="1"/>
    <col min="1781" max="1795" width="7.7109375" style="317" customWidth="1"/>
    <col min="1796" max="2035" width="11.42578125" style="317"/>
    <col min="2036" max="2036" width="28.7109375" style="317" customWidth="1"/>
    <col min="2037" max="2051" width="7.7109375" style="317" customWidth="1"/>
    <col min="2052" max="2291" width="11.42578125" style="317"/>
    <col min="2292" max="2292" width="28.7109375" style="317" customWidth="1"/>
    <col min="2293" max="2307" width="7.7109375" style="317" customWidth="1"/>
    <col min="2308" max="2547" width="11.42578125" style="317"/>
    <col min="2548" max="2548" width="28.7109375" style="317" customWidth="1"/>
    <col min="2549" max="2563" width="7.7109375" style="317" customWidth="1"/>
    <col min="2564" max="2803" width="11.42578125" style="317"/>
    <col min="2804" max="2804" width="28.7109375" style="317" customWidth="1"/>
    <col min="2805" max="2819" width="7.7109375" style="317" customWidth="1"/>
    <col min="2820" max="3059" width="11.42578125" style="317"/>
    <col min="3060" max="3060" width="28.7109375" style="317" customWidth="1"/>
    <col min="3061" max="3075" width="7.7109375" style="317" customWidth="1"/>
    <col min="3076" max="3315" width="11.42578125" style="317"/>
    <col min="3316" max="3316" width="28.7109375" style="317" customWidth="1"/>
    <col min="3317" max="3331" width="7.7109375" style="317" customWidth="1"/>
    <col min="3332" max="3571" width="11.42578125" style="317"/>
    <col min="3572" max="3572" width="28.7109375" style="317" customWidth="1"/>
    <col min="3573" max="3587" width="7.7109375" style="317" customWidth="1"/>
    <col min="3588" max="3827" width="11.42578125" style="317"/>
    <col min="3828" max="3828" width="28.7109375" style="317" customWidth="1"/>
    <col min="3829" max="3843" width="7.7109375" style="317" customWidth="1"/>
    <col min="3844" max="4083" width="11.42578125" style="317"/>
    <col min="4084" max="4084" width="28.7109375" style="317" customWidth="1"/>
    <col min="4085" max="4099" width="7.7109375" style="317" customWidth="1"/>
    <col min="4100" max="4339" width="11.42578125" style="317"/>
    <col min="4340" max="4340" width="28.7109375" style="317" customWidth="1"/>
    <col min="4341" max="4355" width="7.7109375" style="317" customWidth="1"/>
    <col min="4356" max="4595" width="11.42578125" style="317"/>
    <col min="4596" max="4596" width="28.7109375" style="317" customWidth="1"/>
    <col min="4597" max="4611" width="7.7109375" style="317" customWidth="1"/>
    <col min="4612" max="4851" width="11.42578125" style="317"/>
    <col min="4852" max="4852" width="28.7109375" style="317" customWidth="1"/>
    <col min="4853" max="4867" width="7.7109375" style="317" customWidth="1"/>
    <col min="4868" max="5107" width="11.42578125" style="317"/>
    <col min="5108" max="5108" width="28.7109375" style="317" customWidth="1"/>
    <col min="5109" max="5123" width="7.7109375" style="317" customWidth="1"/>
    <col min="5124" max="5363" width="11.42578125" style="317"/>
    <col min="5364" max="5364" width="28.7109375" style="317" customWidth="1"/>
    <col min="5365" max="5379" width="7.7109375" style="317" customWidth="1"/>
    <col min="5380" max="5619" width="11.42578125" style="317"/>
    <col min="5620" max="5620" width="28.7109375" style="317" customWidth="1"/>
    <col min="5621" max="5635" width="7.7109375" style="317" customWidth="1"/>
    <col min="5636" max="5875" width="11.42578125" style="317"/>
    <col min="5876" max="5876" width="28.7109375" style="317" customWidth="1"/>
    <col min="5877" max="5891" width="7.7109375" style="317" customWidth="1"/>
    <col min="5892" max="6131" width="11.42578125" style="317"/>
    <col min="6132" max="6132" width="28.7109375" style="317" customWidth="1"/>
    <col min="6133" max="6147" width="7.7109375" style="317" customWidth="1"/>
    <col min="6148" max="6387" width="11.42578125" style="317"/>
    <col min="6388" max="6388" width="28.7109375" style="317" customWidth="1"/>
    <col min="6389" max="6403" width="7.7109375" style="317" customWidth="1"/>
    <col min="6404" max="6643" width="11.42578125" style="317"/>
    <col min="6644" max="6644" width="28.7109375" style="317" customWidth="1"/>
    <col min="6645" max="6659" width="7.7109375" style="317" customWidth="1"/>
    <col min="6660" max="6899" width="11.42578125" style="317"/>
    <col min="6900" max="6900" width="28.7109375" style="317" customWidth="1"/>
    <col min="6901" max="6915" width="7.7109375" style="317" customWidth="1"/>
    <col min="6916" max="7155" width="11.42578125" style="317"/>
    <col min="7156" max="7156" width="28.7109375" style="317" customWidth="1"/>
    <col min="7157" max="7171" width="7.7109375" style="317" customWidth="1"/>
    <col min="7172" max="7411" width="11.42578125" style="317"/>
    <col min="7412" max="7412" width="28.7109375" style="317" customWidth="1"/>
    <col min="7413" max="7427" width="7.7109375" style="317" customWidth="1"/>
    <col min="7428" max="7667" width="11.42578125" style="317"/>
    <col min="7668" max="7668" width="28.7109375" style="317" customWidth="1"/>
    <col min="7669" max="7683" width="7.7109375" style="317" customWidth="1"/>
    <col min="7684" max="7923" width="11.42578125" style="317"/>
    <col min="7924" max="7924" width="28.7109375" style="317" customWidth="1"/>
    <col min="7925" max="7939" width="7.7109375" style="317" customWidth="1"/>
    <col min="7940" max="8179" width="11.42578125" style="317"/>
    <col min="8180" max="8180" width="28.7109375" style="317" customWidth="1"/>
    <col min="8181" max="8195" width="7.7109375" style="317" customWidth="1"/>
    <col min="8196" max="8435" width="11.42578125" style="317"/>
    <col min="8436" max="8436" width="28.7109375" style="317" customWidth="1"/>
    <col min="8437" max="8451" width="7.7109375" style="317" customWidth="1"/>
    <col min="8452" max="8691" width="11.42578125" style="317"/>
    <col min="8692" max="8692" width="28.7109375" style="317" customWidth="1"/>
    <col min="8693" max="8707" width="7.7109375" style="317" customWidth="1"/>
    <col min="8708" max="8947" width="11.42578125" style="317"/>
    <col min="8948" max="8948" width="28.7109375" style="317" customWidth="1"/>
    <col min="8949" max="8963" width="7.7109375" style="317" customWidth="1"/>
    <col min="8964" max="9203" width="11.42578125" style="317"/>
    <col min="9204" max="9204" width="28.7109375" style="317" customWidth="1"/>
    <col min="9205" max="9219" width="7.7109375" style="317" customWidth="1"/>
    <col min="9220" max="9459" width="11.42578125" style="317"/>
    <col min="9460" max="9460" width="28.7109375" style="317" customWidth="1"/>
    <col min="9461" max="9475" width="7.7109375" style="317" customWidth="1"/>
    <col min="9476" max="9715" width="11.42578125" style="317"/>
    <col min="9716" max="9716" width="28.7109375" style="317" customWidth="1"/>
    <col min="9717" max="9731" width="7.7109375" style="317" customWidth="1"/>
    <col min="9732" max="9971" width="11.42578125" style="317"/>
    <col min="9972" max="9972" width="28.7109375" style="317" customWidth="1"/>
    <col min="9973" max="9987" width="7.7109375" style="317" customWidth="1"/>
    <col min="9988" max="10227" width="11.42578125" style="317"/>
    <col min="10228" max="10228" width="28.7109375" style="317" customWidth="1"/>
    <col min="10229" max="10243" width="7.7109375" style="317" customWidth="1"/>
    <col min="10244" max="10483" width="11.42578125" style="317"/>
    <col min="10484" max="10484" width="28.7109375" style="317" customWidth="1"/>
    <col min="10485" max="10499" width="7.7109375" style="317" customWidth="1"/>
    <col min="10500" max="10739" width="11.42578125" style="317"/>
    <col min="10740" max="10740" width="28.7109375" style="317" customWidth="1"/>
    <col min="10741" max="10755" width="7.7109375" style="317" customWidth="1"/>
    <col min="10756" max="10995" width="11.42578125" style="317"/>
    <col min="10996" max="10996" width="28.7109375" style="317" customWidth="1"/>
    <col min="10997" max="11011" width="7.7109375" style="317" customWidth="1"/>
    <col min="11012" max="11251" width="11.42578125" style="317"/>
    <col min="11252" max="11252" width="28.7109375" style="317" customWidth="1"/>
    <col min="11253" max="11267" width="7.7109375" style="317" customWidth="1"/>
    <col min="11268" max="11507" width="11.42578125" style="317"/>
    <col min="11508" max="11508" width="28.7109375" style="317" customWidth="1"/>
    <col min="11509" max="11523" width="7.7109375" style="317" customWidth="1"/>
    <col min="11524" max="11763" width="11.42578125" style="317"/>
    <col min="11764" max="11764" width="28.7109375" style="317" customWidth="1"/>
    <col min="11765" max="11779" width="7.7109375" style="317" customWidth="1"/>
    <col min="11780" max="12019" width="11.42578125" style="317"/>
    <col min="12020" max="12020" width="28.7109375" style="317" customWidth="1"/>
    <col min="12021" max="12035" width="7.7109375" style="317" customWidth="1"/>
    <col min="12036" max="12275" width="11.42578125" style="317"/>
    <col min="12276" max="12276" width="28.7109375" style="317" customWidth="1"/>
    <col min="12277" max="12291" width="7.7109375" style="317" customWidth="1"/>
    <col min="12292" max="12531" width="11.42578125" style="317"/>
    <col min="12532" max="12532" width="28.7109375" style="317" customWidth="1"/>
    <col min="12533" max="12547" width="7.7109375" style="317" customWidth="1"/>
    <col min="12548" max="12787" width="11.42578125" style="317"/>
    <col min="12788" max="12788" width="28.7109375" style="317" customWidth="1"/>
    <col min="12789" max="12803" width="7.7109375" style="317" customWidth="1"/>
    <col min="12804" max="13043" width="11.42578125" style="317"/>
    <col min="13044" max="13044" width="28.7109375" style="317" customWidth="1"/>
    <col min="13045" max="13059" width="7.7109375" style="317" customWidth="1"/>
    <col min="13060" max="13299" width="11.42578125" style="317"/>
    <col min="13300" max="13300" width="28.7109375" style="317" customWidth="1"/>
    <col min="13301" max="13315" width="7.7109375" style="317" customWidth="1"/>
    <col min="13316" max="13555" width="11.42578125" style="317"/>
    <col min="13556" max="13556" width="28.7109375" style="317" customWidth="1"/>
    <col min="13557" max="13571" width="7.7109375" style="317" customWidth="1"/>
    <col min="13572" max="13811" width="11.42578125" style="317"/>
    <col min="13812" max="13812" width="28.7109375" style="317" customWidth="1"/>
    <col min="13813" max="13827" width="7.7109375" style="317" customWidth="1"/>
    <col min="13828" max="14067" width="11.42578125" style="317"/>
    <col min="14068" max="14068" width="28.7109375" style="317" customWidth="1"/>
    <col min="14069" max="14083" width="7.7109375" style="317" customWidth="1"/>
    <col min="14084" max="14323" width="11.42578125" style="317"/>
    <col min="14324" max="14324" width="28.7109375" style="317" customWidth="1"/>
    <col min="14325" max="14339" width="7.7109375" style="317" customWidth="1"/>
    <col min="14340" max="14579" width="11.42578125" style="317"/>
    <col min="14580" max="14580" width="28.7109375" style="317" customWidth="1"/>
    <col min="14581" max="14595" width="7.7109375" style="317" customWidth="1"/>
    <col min="14596" max="14835" width="11.42578125" style="317"/>
    <col min="14836" max="14836" width="28.7109375" style="317" customWidth="1"/>
    <col min="14837" max="14851" width="7.7109375" style="317" customWidth="1"/>
    <col min="14852" max="15091" width="11.42578125" style="317"/>
    <col min="15092" max="15092" width="28.7109375" style="317" customWidth="1"/>
    <col min="15093" max="15107" width="7.7109375" style="317" customWidth="1"/>
    <col min="15108" max="15347" width="11.42578125" style="317"/>
    <col min="15348" max="15348" width="28.7109375" style="317" customWidth="1"/>
    <col min="15349" max="15363" width="7.7109375" style="317" customWidth="1"/>
    <col min="15364" max="15603" width="11.42578125" style="317"/>
    <col min="15604" max="15604" width="28.7109375" style="317" customWidth="1"/>
    <col min="15605" max="15619" width="7.7109375" style="317" customWidth="1"/>
    <col min="15620" max="15859" width="11.42578125" style="317"/>
    <col min="15860" max="15860" width="28.7109375" style="317" customWidth="1"/>
    <col min="15861" max="15875" width="7.7109375" style="317" customWidth="1"/>
    <col min="15876" max="16115" width="11.42578125" style="317"/>
    <col min="16116" max="16116" width="28.7109375" style="317" customWidth="1"/>
    <col min="16117" max="16131" width="7.7109375" style="317" customWidth="1"/>
    <col min="16132" max="16384" width="11.42578125" style="317"/>
  </cols>
  <sheetData>
    <row r="1" spans="1:16" ht="18.75">
      <c r="A1" s="882" t="s">
        <v>235</v>
      </c>
      <c r="B1" s="882"/>
      <c r="C1" s="882"/>
      <c r="D1" s="882"/>
      <c r="E1" s="882"/>
      <c r="F1" s="882"/>
      <c r="G1" s="882"/>
      <c r="H1" s="882"/>
      <c r="I1" s="882"/>
      <c r="J1" s="882"/>
      <c r="K1" s="882"/>
      <c r="L1" s="882"/>
      <c r="M1" s="882"/>
      <c r="N1" s="882"/>
      <c r="O1" s="882"/>
      <c r="P1" s="882"/>
    </row>
    <row r="2" spans="1:16" ht="15.75" thickBot="1">
      <c r="A2" s="25" t="s">
        <v>41</v>
      </c>
    </row>
    <row r="3" spans="1:16" ht="15" customHeight="1">
      <c r="A3" s="926" t="s">
        <v>223</v>
      </c>
      <c r="B3" s="945" t="s">
        <v>224</v>
      </c>
      <c r="C3" s="879"/>
      <c r="D3" s="946"/>
      <c r="E3" s="945" t="s">
        <v>225</v>
      </c>
      <c r="F3" s="879"/>
      <c r="G3" s="946"/>
      <c r="H3" s="945" t="s">
        <v>226</v>
      </c>
      <c r="I3" s="879"/>
      <c r="J3" s="946"/>
      <c r="K3" s="945" t="s">
        <v>227</v>
      </c>
      <c r="L3" s="879"/>
      <c r="M3" s="946"/>
      <c r="N3" s="945" t="s">
        <v>228</v>
      </c>
      <c r="O3" s="879"/>
      <c r="P3" s="947"/>
    </row>
    <row r="4" spans="1:16">
      <c r="A4" s="927"/>
      <c r="B4" s="221">
        <v>2013</v>
      </c>
      <c r="C4" s="221">
        <v>2014</v>
      </c>
      <c r="D4" s="221">
        <v>2015</v>
      </c>
      <c r="E4" s="221">
        <v>2013</v>
      </c>
      <c r="F4" s="221">
        <v>2014</v>
      </c>
      <c r="G4" s="221">
        <v>2015</v>
      </c>
      <c r="H4" s="221">
        <v>2013</v>
      </c>
      <c r="I4" s="221">
        <v>2014</v>
      </c>
      <c r="J4" s="221">
        <v>2015</v>
      </c>
      <c r="K4" s="221">
        <v>2013</v>
      </c>
      <c r="L4" s="221">
        <v>2014</v>
      </c>
      <c r="M4" s="221">
        <v>2015</v>
      </c>
      <c r="N4" s="630">
        <v>2013</v>
      </c>
      <c r="O4" s="630">
        <v>2014</v>
      </c>
      <c r="P4" s="739">
        <v>2015</v>
      </c>
    </row>
    <row r="5" spans="1:16">
      <c r="A5" s="5" t="s">
        <v>149</v>
      </c>
      <c r="B5" s="16">
        <v>0</v>
      </c>
      <c r="C5" s="222">
        <v>1.3</v>
      </c>
      <c r="D5" s="222">
        <v>28.6</v>
      </c>
      <c r="E5" s="222">
        <v>7.1</v>
      </c>
      <c r="F5" s="222">
        <v>10.5</v>
      </c>
      <c r="G5" s="222">
        <v>19</v>
      </c>
      <c r="H5" s="16">
        <v>25</v>
      </c>
      <c r="I5" s="222">
        <v>32.9</v>
      </c>
      <c r="J5" s="222">
        <v>8.3000000000000007</v>
      </c>
      <c r="K5" s="222">
        <v>54.8</v>
      </c>
      <c r="L5" s="222">
        <v>44.7</v>
      </c>
      <c r="M5" s="222">
        <v>38.1</v>
      </c>
      <c r="N5" s="222">
        <v>13.1</v>
      </c>
      <c r="O5" s="551">
        <v>10.5</v>
      </c>
      <c r="P5" s="223">
        <v>6</v>
      </c>
    </row>
    <row r="6" spans="1:16">
      <c r="A6" s="7" t="s">
        <v>150</v>
      </c>
      <c r="B6" s="19">
        <v>0</v>
      </c>
      <c r="C6" s="269">
        <v>1.4</v>
      </c>
      <c r="D6" s="269">
        <v>42.9</v>
      </c>
      <c r="E6" s="269">
        <v>7.9</v>
      </c>
      <c r="F6" s="269">
        <v>9.6</v>
      </c>
      <c r="G6" s="269">
        <v>35.700000000000003</v>
      </c>
      <c r="H6" s="269">
        <v>47.4</v>
      </c>
      <c r="I6" s="269">
        <v>45.2</v>
      </c>
      <c r="J6" s="269">
        <v>9.5</v>
      </c>
      <c r="K6" s="269">
        <v>42.1</v>
      </c>
      <c r="L6" s="269">
        <v>42.5</v>
      </c>
      <c r="M6" s="269">
        <v>9.5</v>
      </c>
      <c r="N6" s="826">
        <v>2.6</v>
      </c>
      <c r="O6" s="826">
        <v>1.4</v>
      </c>
      <c r="P6" s="271">
        <v>2.4</v>
      </c>
    </row>
    <row r="7" spans="1:16">
      <c r="A7" s="5" t="s">
        <v>151</v>
      </c>
      <c r="B7" s="16">
        <v>0</v>
      </c>
      <c r="C7" s="16">
        <v>0</v>
      </c>
      <c r="D7" s="16">
        <v>33.200000000000003</v>
      </c>
      <c r="E7" s="222">
        <v>2.2999999999999998</v>
      </c>
      <c r="F7" s="222">
        <v>7.3</v>
      </c>
      <c r="G7" s="222">
        <v>37.4</v>
      </c>
      <c r="H7" s="222">
        <v>59.1</v>
      </c>
      <c r="I7" s="222">
        <v>61.2</v>
      </c>
      <c r="J7" s="222">
        <v>18.2</v>
      </c>
      <c r="K7" s="222">
        <v>36.700000000000003</v>
      </c>
      <c r="L7" s="222">
        <v>31.6</v>
      </c>
      <c r="M7" s="222">
        <v>11.2</v>
      </c>
      <c r="N7" s="551">
        <v>1.9</v>
      </c>
      <c r="O7" s="551">
        <v>0</v>
      </c>
      <c r="P7" s="223">
        <v>0</v>
      </c>
    </row>
    <row r="8" spans="1:16">
      <c r="A8" s="7" t="s">
        <v>152</v>
      </c>
      <c r="B8" s="269">
        <v>1.2</v>
      </c>
      <c r="C8" s="269">
        <v>1.3</v>
      </c>
      <c r="D8" s="269">
        <v>12.5</v>
      </c>
      <c r="E8" s="269">
        <v>10.3</v>
      </c>
      <c r="F8" s="19">
        <v>13</v>
      </c>
      <c r="G8" s="19">
        <v>16.100000000000001</v>
      </c>
      <c r="H8" s="269">
        <v>34.6</v>
      </c>
      <c r="I8" s="269">
        <v>35.5</v>
      </c>
      <c r="J8" s="269">
        <v>28.3</v>
      </c>
      <c r="K8" s="269">
        <v>40.4</v>
      </c>
      <c r="L8" s="269">
        <v>38.4</v>
      </c>
      <c r="M8" s="269">
        <v>30.9</v>
      </c>
      <c r="N8" s="826">
        <v>13.5</v>
      </c>
      <c r="O8" s="826">
        <v>11.7</v>
      </c>
      <c r="P8" s="271">
        <v>12.2</v>
      </c>
    </row>
    <row r="9" spans="1:16">
      <c r="A9" s="5" t="s">
        <v>153</v>
      </c>
      <c r="B9" s="222">
        <v>0.8</v>
      </c>
      <c r="C9" s="222">
        <v>1.4</v>
      </c>
      <c r="D9" s="222">
        <v>4.2</v>
      </c>
      <c r="E9" s="222">
        <v>17.2</v>
      </c>
      <c r="F9" s="222">
        <v>9.1999999999999993</v>
      </c>
      <c r="G9" s="222">
        <v>33.1</v>
      </c>
      <c r="H9" s="222">
        <v>31.1</v>
      </c>
      <c r="I9" s="222">
        <v>41.5</v>
      </c>
      <c r="J9" s="222">
        <v>48.6</v>
      </c>
      <c r="K9" s="222">
        <v>41.8</v>
      </c>
      <c r="L9" s="222">
        <v>47.2</v>
      </c>
      <c r="M9" s="222">
        <v>11.3</v>
      </c>
      <c r="N9" s="551">
        <v>9.1</v>
      </c>
      <c r="O9" s="551">
        <v>0.7</v>
      </c>
      <c r="P9" s="223">
        <v>2.8</v>
      </c>
    </row>
    <row r="10" spans="1:16">
      <c r="A10" s="7" t="s">
        <v>154</v>
      </c>
      <c r="B10" s="269">
        <v>32.1</v>
      </c>
      <c r="C10" s="269">
        <v>10.199999999999999</v>
      </c>
      <c r="D10" s="269">
        <v>33.799999999999997</v>
      </c>
      <c r="E10" s="269">
        <v>13.6</v>
      </c>
      <c r="F10" s="19">
        <v>27</v>
      </c>
      <c r="G10" s="19">
        <v>26.1</v>
      </c>
      <c r="H10" s="269">
        <v>37.6</v>
      </c>
      <c r="I10" s="269">
        <v>39.299999999999997</v>
      </c>
      <c r="J10" s="269">
        <v>23.9</v>
      </c>
      <c r="K10" s="269">
        <v>15.7</v>
      </c>
      <c r="L10" s="269">
        <v>20.9</v>
      </c>
      <c r="M10" s="269">
        <v>15.5</v>
      </c>
      <c r="N10" s="19">
        <v>1</v>
      </c>
      <c r="O10" s="548">
        <v>2.5</v>
      </c>
      <c r="P10" s="20">
        <v>0.7</v>
      </c>
    </row>
    <row r="11" spans="1:16">
      <c r="A11" s="5" t="s">
        <v>155</v>
      </c>
      <c r="B11" s="16">
        <v>0</v>
      </c>
      <c r="C11" s="16">
        <v>0</v>
      </c>
      <c r="D11" s="16">
        <v>38.799999999999997</v>
      </c>
      <c r="E11" s="16">
        <v>0</v>
      </c>
      <c r="F11" s="16">
        <v>0</v>
      </c>
      <c r="G11" s="16">
        <v>24.5</v>
      </c>
      <c r="H11" s="222">
        <v>54.3</v>
      </c>
      <c r="I11" s="222">
        <v>56.5</v>
      </c>
      <c r="J11" s="222">
        <v>24.5</v>
      </c>
      <c r="K11" s="222">
        <v>43.5</v>
      </c>
      <c r="L11" s="222">
        <v>43.5</v>
      </c>
      <c r="M11" s="222">
        <v>10.199999999999999</v>
      </c>
      <c r="N11" s="551">
        <v>2.2000000000000002</v>
      </c>
      <c r="O11" s="551">
        <v>0</v>
      </c>
      <c r="P11" s="223">
        <v>2</v>
      </c>
    </row>
    <row r="12" spans="1:16">
      <c r="A12" s="7" t="s">
        <v>156</v>
      </c>
      <c r="B12" s="269">
        <v>0.3</v>
      </c>
      <c r="C12" s="269">
        <v>1.5</v>
      </c>
      <c r="D12" s="269">
        <v>10.9</v>
      </c>
      <c r="E12" s="269">
        <v>3.1</v>
      </c>
      <c r="F12" s="269">
        <v>4.8</v>
      </c>
      <c r="G12" s="269">
        <v>9.1999999999999993</v>
      </c>
      <c r="H12" s="269">
        <v>25.3</v>
      </c>
      <c r="I12" s="269">
        <v>21.2</v>
      </c>
      <c r="J12" s="269">
        <v>22.5</v>
      </c>
      <c r="K12" s="269">
        <v>63.5</v>
      </c>
      <c r="L12" s="269">
        <v>65.7</v>
      </c>
      <c r="M12" s="269">
        <v>50.5</v>
      </c>
      <c r="N12" s="826">
        <v>7.8</v>
      </c>
      <c r="O12" s="826">
        <v>6.8</v>
      </c>
      <c r="P12" s="271">
        <v>7</v>
      </c>
    </row>
    <row r="13" spans="1:16">
      <c r="A13" s="5" t="s">
        <v>157</v>
      </c>
      <c r="B13" s="222">
        <v>49.4</v>
      </c>
      <c r="C13" s="222">
        <v>14.9</v>
      </c>
      <c r="D13" s="222">
        <v>46.6</v>
      </c>
      <c r="E13" s="222">
        <v>8.1999999999999993</v>
      </c>
      <c r="F13" s="222">
        <v>31.8</v>
      </c>
      <c r="G13" s="222">
        <v>18.3</v>
      </c>
      <c r="H13" s="222">
        <v>18.899999999999999</v>
      </c>
      <c r="I13" s="222">
        <v>30.2</v>
      </c>
      <c r="J13" s="222">
        <v>14.3</v>
      </c>
      <c r="K13" s="16">
        <v>21</v>
      </c>
      <c r="L13" s="222">
        <v>21.1</v>
      </c>
      <c r="M13" s="222">
        <v>16.7</v>
      </c>
      <c r="N13" s="551">
        <v>2.5</v>
      </c>
      <c r="O13" s="551">
        <v>2.1</v>
      </c>
      <c r="P13" s="223">
        <v>4</v>
      </c>
    </row>
    <row r="14" spans="1:16">
      <c r="A14" s="7" t="s">
        <v>158</v>
      </c>
      <c r="B14" s="269">
        <v>13.7</v>
      </c>
      <c r="C14" s="269">
        <v>3.2</v>
      </c>
      <c r="D14" s="269">
        <v>13.4</v>
      </c>
      <c r="E14" s="269">
        <v>6.8</v>
      </c>
      <c r="F14" s="269">
        <v>8.4</v>
      </c>
      <c r="G14" s="269">
        <v>16.8</v>
      </c>
      <c r="H14" s="269">
        <v>49.4</v>
      </c>
      <c r="I14" s="269">
        <v>40.6</v>
      </c>
      <c r="J14" s="269">
        <v>40.5</v>
      </c>
      <c r="K14" s="269">
        <v>27.7</v>
      </c>
      <c r="L14" s="269">
        <v>44.6</v>
      </c>
      <c r="M14" s="269">
        <v>24.4</v>
      </c>
      <c r="N14" s="826">
        <v>2.4</v>
      </c>
      <c r="O14" s="826">
        <v>3.2</v>
      </c>
      <c r="P14" s="271">
        <v>5</v>
      </c>
    </row>
    <row r="15" spans="1:16">
      <c r="A15" s="5" t="s">
        <v>159</v>
      </c>
      <c r="B15" s="222">
        <v>37.5</v>
      </c>
      <c r="C15" s="222">
        <v>4</v>
      </c>
      <c r="D15" s="222">
        <v>16.5</v>
      </c>
      <c r="E15" s="222">
        <v>21.1</v>
      </c>
      <c r="F15" s="222">
        <v>44.8</v>
      </c>
      <c r="G15" s="222">
        <v>37.200000000000003</v>
      </c>
      <c r="H15" s="222">
        <v>25.4</v>
      </c>
      <c r="I15" s="222">
        <v>38.799999999999997</v>
      </c>
      <c r="J15" s="222">
        <v>34.9</v>
      </c>
      <c r="K15" s="222">
        <v>14.8</v>
      </c>
      <c r="L15" s="222">
        <v>11.2</v>
      </c>
      <c r="M15" s="222">
        <v>9.1999999999999993</v>
      </c>
      <c r="N15" s="551">
        <v>1.2</v>
      </c>
      <c r="O15" s="551">
        <v>1.2</v>
      </c>
      <c r="P15" s="223">
        <v>2.2999999999999998</v>
      </c>
    </row>
    <row r="16" spans="1:16">
      <c r="A16" s="7" t="s">
        <v>160</v>
      </c>
      <c r="B16" s="269">
        <v>28.3</v>
      </c>
      <c r="C16" s="19">
        <v>0</v>
      </c>
      <c r="D16" s="19">
        <v>7.5</v>
      </c>
      <c r="E16" s="269">
        <v>26.4</v>
      </c>
      <c r="F16" s="19">
        <v>34</v>
      </c>
      <c r="G16" s="19">
        <v>35.799999999999997</v>
      </c>
      <c r="H16" s="269">
        <v>18.899999999999999</v>
      </c>
      <c r="I16" s="269">
        <v>41.5</v>
      </c>
      <c r="J16" s="269">
        <v>35.799999999999997</v>
      </c>
      <c r="K16" s="269">
        <v>26.4</v>
      </c>
      <c r="L16" s="269">
        <v>24.5</v>
      </c>
      <c r="M16" s="269">
        <v>18.899999999999999</v>
      </c>
      <c r="N16" s="548">
        <v>0</v>
      </c>
      <c r="O16" s="548">
        <v>0</v>
      </c>
      <c r="P16" s="20">
        <v>1.9</v>
      </c>
    </row>
    <row r="17" spans="1:16">
      <c r="A17" s="5" t="s">
        <v>161</v>
      </c>
      <c r="B17" s="222">
        <v>2.9</v>
      </c>
      <c r="C17" s="16">
        <v>0</v>
      </c>
      <c r="D17" s="16">
        <v>1.3</v>
      </c>
      <c r="E17" s="16">
        <v>3</v>
      </c>
      <c r="F17" s="16">
        <v>1</v>
      </c>
      <c r="G17" s="16">
        <v>2.7</v>
      </c>
      <c r="H17" s="222">
        <v>17.899999999999999</v>
      </c>
      <c r="I17" s="222">
        <v>34</v>
      </c>
      <c r="J17" s="222">
        <v>22.7</v>
      </c>
      <c r="K17" s="222">
        <v>46.3</v>
      </c>
      <c r="L17" s="222">
        <v>43.3</v>
      </c>
      <c r="M17" s="222">
        <v>37.299999999999997</v>
      </c>
      <c r="N17" s="551">
        <v>29.9</v>
      </c>
      <c r="O17" s="551">
        <v>21.6</v>
      </c>
      <c r="P17" s="223">
        <v>36</v>
      </c>
    </row>
    <row r="18" spans="1:16" ht="15.75" thickBot="1">
      <c r="A18" s="53" t="s">
        <v>64</v>
      </c>
      <c r="B18" s="484">
        <v>13.8</v>
      </c>
      <c r="C18" s="484">
        <v>3.7</v>
      </c>
      <c r="D18" s="484">
        <v>20.5</v>
      </c>
      <c r="E18" s="484">
        <v>8.9</v>
      </c>
      <c r="F18" s="484">
        <v>15.5</v>
      </c>
      <c r="G18" s="484">
        <v>21.1</v>
      </c>
      <c r="H18" s="484">
        <v>33.200000000000003</v>
      </c>
      <c r="I18" s="484">
        <v>35.6</v>
      </c>
      <c r="J18" s="484">
        <v>26</v>
      </c>
      <c r="K18" s="484">
        <v>38.1</v>
      </c>
      <c r="L18" s="484">
        <v>40.200000000000003</v>
      </c>
      <c r="M18" s="484">
        <v>26.6</v>
      </c>
      <c r="N18" s="685">
        <v>6</v>
      </c>
      <c r="O18" s="685">
        <v>5</v>
      </c>
      <c r="P18" s="759">
        <v>5.8</v>
      </c>
    </row>
    <row r="19" spans="1:16" ht="31.5" customHeight="1">
      <c r="A19" s="949" t="s">
        <v>351</v>
      </c>
      <c r="B19" s="950"/>
      <c r="C19" s="950"/>
      <c r="D19" s="950"/>
      <c r="E19" s="950"/>
      <c r="F19" s="950"/>
      <c r="G19" s="950"/>
      <c r="H19" s="950"/>
      <c r="I19" s="950"/>
      <c r="J19" s="950"/>
      <c r="K19" s="950"/>
      <c r="L19" s="950"/>
      <c r="M19" s="950"/>
      <c r="N19" s="950"/>
      <c r="O19" s="950"/>
      <c r="P19" s="950"/>
    </row>
    <row r="20" spans="1:16">
      <c r="A20" s="224" t="s">
        <v>229</v>
      </c>
      <c r="B20" s="219"/>
      <c r="C20" s="219"/>
      <c r="D20" s="545"/>
      <c r="E20" s="608"/>
      <c r="F20" s="663"/>
      <c r="G20" s="545"/>
      <c r="H20" s="608"/>
      <c r="I20" s="663"/>
      <c r="J20" s="545"/>
      <c r="K20" s="608"/>
      <c r="L20" s="663"/>
      <c r="M20" s="545"/>
      <c r="N20" s="608"/>
      <c r="O20" s="663"/>
      <c r="P20" s="545"/>
    </row>
    <row r="21" spans="1:16">
      <c r="A21" s="225" t="s">
        <v>236</v>
      </c>
      <c r="B21" s="220"/>
      <c r="C21" s="220"/>
      <c r="D21" s="545"/>
      <c r="E21" s="608"/>
      <c r="F21" s="663"/>
      <c r="G21" s="545"/>
      <c r="H21" s="608"/>
      <c r="I21" s="663"/>
      <c r="J21" s="545"/>
      <c r="K21" s="608"/>
      <c r="L21" s="663"/>
      <c r="M21" s="545"/>
      <c r="N21" s="608"/>
      <c r="O21" s="663"/>
      <c r="P21" s="545"/>
    </row>
    <row r="22" spans="1:16">
      <c r="A22" s="225" t="s">
        <v>237</v>
      </c>
      <c r="B22" s="220"/>
      <c r="C22" s="220"/>
      <c r="D22" s="545"/>
      <c r="E22" s="608"/>
      <c r="F22" s="663"/>
      <c r="G22" s="545"/>
      <c r="H22" s="608"/>
      <c r="I22" s="663"/>
      <c r="J22" s="545"/>
      <c r="K22" s="608"/>
      <c r="L22" s="663"/>
      <c r="M22" s="545"/>
      <c r="N22" s="608"/>
      <c r="O22" s="663"/>
      <c r="P22" s="545"/>
    </row>
    <row r="23" spans="1:16">
      <c r="A23" s="225" t="s">
        <v>238</v>
      </c>
      <c r="B23" s="220"/>
      <c r="C23" s="220"/>
      <c r="D23" s="545"/>
      <c r="E23" s="608"/>
      <c r="F23" s="663"/>
      <c r="G23" s="545"/>
      <c r="H23" s="608"/>
      <c r="I23" s="663"/>
      <c r="J23" s="545"/>
      <c r="K23" s="608"/>
      <c r="L23" s="663"/>
      <c r="M23" s="545"/>
      <c r="N23" s="608"/>
      <c r="O23" s="663"/>
      <c r="P23" s="545"/>
    </row>
    <row r="24" spans="1:16">
      <c r="A24" s="225" t="s">
        <v>239</v>
      </c>
      <c r="B24" s="220"/>
      <c r="C24" s="220"/>
      <c r="D24" s="545"/>
      <c r="E24" s="608"/>
      <c r="F24" s="663"/>
      <c r="G24" s="545"/>
      <c r="H24" s="608"/>
      <c r="I24" s="663"/>
      <c r="J24" s="545"/>
      <c r="K24" s="608"/>
      <c r="L24" s="663"/>
      <c r="M24" s="545"/>
      <c r="N24" s="608"/>
      <c r="O24" s="663"/>
      <c r="P24" s="545"/>
    </row>
    <row r="25" spans="1:16">
      <c r="A25" s="225" t="s">
        <v>240</v>
      </c>
      <c r="B25" s="220"/>
      <c r="C25" s="220"/>
      <c r="D25" s="545"/>
      <c r="E25" s="608"/>
      <c r="F25" s="663"/>
      <c r="G25" s="545"/>
      <c r="H25" s="608"/>
      <c r="I25" s="663"/>
      <c r="J25" s="545"/>
      <c r="K25" s="608"/>
      <c r="L25" s="663"/>
      <c r="M25" s="545"/>
      <c r="N25" s="608"/>
      <c r="O25" s="663"/>
      <c r="P25" s="545"/>
    </row>
    <row r="26" spans="1:16" ht="15" customHeight="1">
      <c r="A26" s="937" t="s">
        <v>162</v>
      </c>
      <c r="B26" s="937"/>
      <c r="C26" s="937"/>
      <c r="D26" s="937"/>
      <c r="E26" s="937"/>
      <c r="F26" s="937"/>
      <c r="G26" s="937"/>
      <c r="H26" s="937"/>
      <c r="I26" s="937"/>
      <c r="J26" s="937"/>
      <c r="K26" s="937"/>
      <c r="L26" s="937"/>
      <c r="M26" s="937"/>
      <c r="N26" s="937"/>
      <c r="O26" s="937"/>
      <c r="P26" s="937"/>
    </row>
    <row r="27" spans="1:16" ht="19.5">
      <c r="A27" s="210" t="s">
        <v>145</v>
      </c>
      <c r="B27" s="12"/>
      <c r="C27" s="12"/>
      <c r="D27" s="12"/>
      <c r="E27" s="12"/>
      <c r="F27" s="12"/>
      <c r="G27" s="12"/>
      <c r="H27" s="12"/>
      <c r="I27" s="12"/>
      <c r="J27" s="12"/>
    </row>
    <row r="28" spans="1:16" ht="15" customHeight="1">
      <c r="A28" s="931" t="s">
        <v>639</v>
      </c>
      <c r="B28" s="931"/>
      <c r="C28" s="931"/>
      <c r="D28" s="931"/>
      <c r="E28" s="931"/>
      <c r="F28" s="931"/>
      <c r="G28" s="931"/>
      <c r="H28" s="931"/>
      <c r="I28" s="931"/>
      <c r="J28" s="931"/>
      <c r="K28" s="931"/>
      <c r="L28" s="931"/>
      <c r="M28" s="931"/>
      <c r="N28" s="931"/>
      <c r="O28" s="931"/>
      <c r="P28" s="931"/>
    </row>
    <row r="29" spans="1:16">
      <c r="A29" s="11"/>
    </row>
    <row r="30" spans="1:16">
      <c r="A30" s="858"/>
      <c r="B30" s="858"/>
      <c r="C30" s="858"/>
      <c r="D30" s="858"/>
      <c r="E30" s="858"/>
      <c r="F30" s="858"/>
      <c r="G30" s="858"/>
      <c r="H30" s="858"/>
      <c r="I30" s="858"/>
      <c r="J30" s="858"/>
      <c r="K30" s="858"/>
      <c r="L30" s="858"/>
      <c r="M30" s="858"/>
      <c r="N30" s="858"/>
      <c r="O30" s="858"/>
      <c r="P30" s="858"/>
    </row>
  </sheetData>
  <mergeCells count="11">
    <mergeCell ref="A19:P19"/>
    <mergeCell ref="A26:P26"/>
    <mergeCell ref="A28:P28"/>
    <mergeCell ref="A30:P30"/>
    <mergeCell ref="A1:P1"/>
    <mergeCell ref="A3:A4"/>
    <mergeCell ref="B3:D3"/>
    <mergeCell ref="E3:G3"/>
    <mergeCell ref="H3:J3"/>
    <mergeCell ref="K3:M3"/>
    <mergeCell ref="N3:P3"/>
  </mergeCells>
  <pageMargins left="0.7" right="0.7" top="0.75" bottom="0.75" header="0.3" footer="0.3"/>
  <pageSetup orientation="portrait" r:id="rId1"/>
  <webPublishItems count="1">
    <webPublishItem id="17010" divId="C_17010" sourceType="range" sourceRef="A1:P28" destinationFile="C:\Users\lizzeth.romero\Documents\Numeralia_2017\C35.htm"/>
  </webPublishItem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R30"/>
  <sheetViews>
    <sheetView workbookViewId="0">
      <pane ySplit="4" topLeftCell="A5" activePane="bottomLeft" state="frozen"/>
      <selection pane="bottomLeft" sqref="A1:P1"/>
    </sheetView>
  </sheetViews>
  <sheetFormatPr baseColWidth="10" defaultRowHeight="15"/>
  <cols>
    <col min="1" max="1" width="28.7109375" style="317" customWidth="1"/>
    <col min="2" max="3" width="7.28515625" style="614" customWidth="1"/>
    <col min="4" max="4" width="7.28515625" style="317" customWidth="1"/>
    <col min="5" max="6" width="7.28515625" style="614" customWidth="1"/>
    <col min="7" max="7" width="7.28515625" style="317" customWidth="1"/>
    <col min="8" max="9" width="7.28515625" style="614" customWidth="1"/>
    <col min="10" max="10" width="7.28515625" style="317" customWidth="1"/>
    <col min="11" max="12" width="7.28515625" style="614" customWidth="1"/>
    <col min="13" max="13" width="7.28515625" style="317" customWidth="1"/>
    <col min="14" max="15" width="7.28515625" style="614" customWidth="1"/>
    <col min="16" max="16" width="7.28515625" style="317" customWidth="1"/>
    <col min="17" max="246" width="11.42578125" style="317"/>
    <col min="247" max="247" width="28.7109375" style="317" customWidth="1"/>
    <col min="248" max="262" width="7.7109375" style="317" customWidth="1"/>
    <col min="263" max="502" width="11.42578125" style="317"/>
    <col min="503" max="503" width="28.7109375" style="317" customWidth="1"/>
    <col min="504" max="518" width="7.7109375" style="317" customWidth="1"/>
    <col min="519" max="758" width="11.42578125" style="317"/>
    <col min="759" max="759" width="28.7109375" style="317" customWidth="1"/>
    <col min="760" max="774" width="7.7109375" style="317" customWidth="1"/>
    <col min="775" max="1014" width="11.42578125" style="317"/>
    <col min="1015" max="1015" width="28.7109375" style="317" customWidth="1"/>
    <col min="1016" max="1030" width="7.7109375" style="317" customWidth="1"/>
    <col min="1031" max="1270" width="11.42578125" style="317"/>
    <col min="1271" max="1271" width="28.7109375" style="317" customWidth="1"/>
    <col min="1272" max="1286" width="7.7109375" style="317" customWidth="1"/>
    <col min="1287" max="1526" width="11.42578125" style="317"/>
    <col min="1527" max="1527" width="28.7109375" style="317" customWidth="1"/>
    <col min="1528" max="1542" width="7.7109375" style="317" customWidth="1"/>
    <col min="1543" max="1782" width="11.42578125" style="317"/>
    <col min="1783" max="1783" width="28.7109375" style="317" customWidth="1"/>
    <col min="1784" max="1798" width="7.7109375" style="317" customWidth="1"/>
    <col min="1799" max="2038" width="11.42578125" style="317"/>
    <col min="2039" max="2039" width="28.7109375" style="317" customWidth="1"/>
    <col min="2040" max="2054" width="7.7109375" style="317" customWidth="1"/>
    <col min="2055" max="2294" width="11.42578125" style="317"/>
    <col min="2295" max="2295" width="28.7109375" style="317" customWidth="1"/>
    <col min="2296" max="2310" width="7.7109375" style="317" customWidth="1"/>
    <col min="2311" max="2550" width="11.42578125" style="317"/>
    <col min="2551" max="2551" width="28.7109375" style="317" customWidth="1"/>
    <col min="2552" max="2566" width="7.7109375" style="317" customWidth="1"/>
    <col min="2567" max="2806" width="11.42578125" style="317"/>
    <col min="2807" max="2807" width="28.7109375" style="317" customWidth="1"/>
    <col min="2808" max="2822" width="7.7109375" style="317" customWidth="1"/>
    <col min="2823" max="3062" width="11.42578125" style="317"/>
    <col min="3063" max="3063" width="28.7109375" style="317" customWidth="1"/>
    <col min="3064" max="3078" width="7.7109375" style="317" customWidth="1"/>
    <col min="3079" max="3318" width="11.42578125" style="317"/>
    <col min="3319" max="3319" width="28.7109375" style="317" customWidth="1"/>
    <col min="3320" max="3334" width="7.7109375" style="317" customWidth="1"/>
    <col min="3335" max="3574" width="11.42578125" style="317"/>
    <col min="3575" max="3575" width="28.7109375" style="317" customWidth="1"/>
    <col min="3576" max="3590" width="7.7109375" style="317" customWidth="1"/>
    <col min="3591" max="3830" width="11.42578125" style="317"/>
    <col min="3831" max="3831" width="28.7109375" style="317" customWidth="1"/>
    <col min="3832" max="3846" width="7.7109375" style="317" customWidth="1"/>
    <col min="3847" max="4086" width="11.42578125" style="317"/>
    <col min="4087" max="4087" width="28.7109375" style="317" customWidth="1"/>
    <col min="4088" max="4102" width="7.7109375" style="317" customWidth="1"/>
    <col min="4103" max="4342" width="11.42578125" style="317"/>
    <col min="4343" max="4343" width="28.7109375" style="317" customWidth="1"/>
    <col min="4344" max="4358" width="7.7109375" style="317" customWidth="1"/>
    <col min="4359" max="4598" width="11.42578125" style="317"/>
    <col min="4599" max="4599" width="28.7109375" style="317" customWidth="1"/>
    <col min="4600" max="4614" width="7.7109375" style="317" customWidth="1"/>
    <col min="4615" max="4854" width="11.42578125" style="317"/>
    <col min="4855" max="4855" width="28.7109375" style="317" customWidth="1"/>
    <col min="4856" max="4870" width="7.7109375" style="317" customWidth="1"/>
    <col min="4871" max="5110" width="11.42578125" style="317"/>
    <col min="5111" max="5111" width="28.7109375" style="317" customWidth="1"/>
    <col min="5112" max="5126" width="7.7109375" style="317" customWidth="1"/>
    <col min="5127" max="5366" width="11.42578125" style="317"/>
    <col min="5367" max="5367" width="28.7109375" style="317" customWidth="1"/>
    <col min="5368" max="5382" width="7.7109375" style="317" customWidth="1"/>
    <col min="5383" max="5622" width="11.42578125" style="317"/>
    <col min="5623" max="5623" width="28.7109375" style="317" customWidth="1"/>
    <col min="5624" max="5638" width="7.7109375" style="317" customWidth="1"/>
    <col min="5639" max="5878" width="11.42578125" style="317"/>
    <col min="5879" max="5879" width="28.7109375" style="317" customWidth="1"/>
    <col min="5880" max="5894" width="7.7109375" style="317" customWidth="1"/>
    <col min="5895" max="6134" width="11.42578125" style="317"/>
    <col min="6135" max="6135" width="28.7109375" style="317" customWidth="1"/>
    <col min="6136" max="6150" width="7.7109375" style="317" customWidth="1"/>
    <col min="6151" max="6390" width="11.42578125" style="317"/>
    <col min="6391" max="6391" width="28.7109375" style="317" customWidth="1"/>
    <col min="6392" max="6406" width="7.7109375" style="317" customWidth="1"/>
    <col min="6407" max="6646" width="11.42578125" style="317"/>
    <col min="6647" max="6647" width="28.7109375" style="317" customWidth="1"/>
    <col min="6648" max="6662" width="7.7109375" style="317" customWidth="1"/>
    <col min="6663" max="6902" width="11.42578125" style="317"/>
    <col min="6903" max="6903" width="28.7109375" style="317" customWidth="1"/>
    <col min="6904" max="6918" width="7.7109375" style="317" customWidth="1"/>
    <col min="6919" max="7158" width="11.42578125" style="317"/>
    <col min="7159" max="7159" width="28.7109375" style="317" customWidth="1"/>
    <col min="7160" max="7174" width="7.7109375" style="317" customWidth="1"/>
    <col min="7175" max="7414" width="11.42578125" style="317"/>
    <col min="7415" max="7415" width="28.7109375" style="317" customWidth="1"/>
    <col min="7416" max="7430" width="7.7109375" style="317" customWidth="1"/>
    <col min="7431" max="7670" width="11.42578125" style="317"/>
    <col min="7671" max="7671" width="28.7109375" style="317" customWidth="1"/>
    <col min="7672" max="7686" width="7.7109375" style="317" customWidth="1"/>
    <col min="7687" max="7926" width="11.42578125" style="317"/>
    <col min="7927" max="7927" width="28.7109375" style="317" customWidth="1"/>
    <col min="7928" max="7942" width="7.7109375" style="317" customWidth="1"/>
    <col min="7943" max="8182" width="11.42578125" style="317"/>
    <col min="8183" max="8183" width="28.7109375" style="317" customWidth="1"/>
    <col min="8184" max="8198" width="7.7109375" style="317" customWidth="1"/>
    <col min="8199" max="8438" width="11.42578125" style="317"/>
    <col min="8439" max="8439" width="28.7109375" style="317" customWidth="1"/>
    <col min="8440" max="8454" width="7.7109375" style="317" customWidth="1"/>
    <col min="8455" max="8694" width="11.42578125" style="317"/>
    <col min="8695" max="8695" width="28.7109375" style="317" customWidth="1"/>
    <col min="8696" max="8710" width="7.7109375" style="317" customWidth="1"/>
    <col min="8711" max="8950" width="11.42578125" style="317"/>
    <col min="8951" max="8951" width="28.7109375" style="317" customWidth="1"/>
    <col min="8952" max="8966" width="7.7109375" style="317" customWidth="1"/>
    <col min="8967" max="9206" width="11.42578125" style="317"/>
    <col min="9207" max="9207" width="28.7109375" style="317" customWidth="1"/>
    <col min="9208" max="9222" width="7.7109375" style="317" customWidth="1"/>
    <col min="9223" max="9462" width="11.42578125" style="317"/>
    <col min="9463" max="9463" width="28.7109375" style="317" customWidth="1"/>
    <col min="9464" max="9478" width="7.7109375" style="317" customWidth="1"/>
    <col min="9479" max="9718" width="11.42578125" style="317"/>
    <col min="9719" max="9719" width="28.7109375" style="317" customWidth="1"/>
    <col min="9720" max="9734" width="7.7109375" style="317" customWidth="1"/>
    <col min="9735" max="9974" width="11.42578125" style="317"/>
    <col min="9975" max="9975" width="28.7109375" style="317" customWidth="1"/>
    <col min="9976" max="9990" width="7.7109375" style="317" customWidth="1"/>
    <col min="9991" max="10230" width="11.42578125" style="317"/>
    <col min="10231" max="10231" width="28.7109375" style="317" customWidth="1"/>
    <col min="10232" max="10246" width="7.7109375" style="317" customWidth="1"/>
    <col min="10247" max="10486" width="11.42578125" style="317"/>
    <col min="10487" max="10487" width="28.7109375" style="317" customWidth="1"/>
    <col min="10488" max="10502" width="7.7109375" style="317" customWidth="1"/>
    <col min="10503" max="10742" width="11.42578125" style="317"/>
    <col min="10743" max="10743" width="28.7109375" style="317" customWidth="1"/>
    <col min="10744" max="10758" width="7.7109375" style="317" customWidth="1"/>
    <col min="10759" max="10998" width="11.42578125" style="317"/>
    <col min="10999" max="10999" width="28.7109375" style="317" customWidth="1"/>
    <col min="11000" max="11014" width="7.7109375" style="317" customWidth="1"/>
    <col min="11015" max="11254" width="11.42578125" style="317"/>
    <col min="11255" max="11255" width="28.7109375" style="317" customWidth="1"/>
    <col min="11256" max="11270" width="7.7109375" style="317" customWidth="1"/>
    <col min="11271" max="11510" width="11.42578125" style="317"/>
    <col min="11511" max="11511" width="28.7109375" style="317" customWidth="1"/>
    <col min="11512" max="11526" width="7.7109375" style="317" customWidth="1"/>
    <col min="11527" max="11766" width="11.42578125" style="317"/>
    <col min="11767" max="11767" width="28.7109375" style="317" customWidth="1"/>
    <col min="11768" max="11782" width="7.7109375" style="317" customWidth="1"/>
    <col min="11783" max="12022" width="11.42578125" style="317"/>
    <col min="12023" max="12023" width="28.7109375" style="317" customWidth="1"/>
    <col min="12024" max="12038" width="7.7109375" style="317" customWidth="1"/>
    <col min="12039" max="12278" width="11.42578125" style="317"/>
    <col min="12279" max="12279" width="28.7109375" style="317" customWidth="1"/>
    <col min="12280" max="12294" width="7.7109375" style="317" customWidth="1"/>
    <col min="12295" max="12534" width="11.42578125" style="317"/>
    <col min="12535" max="12535" width="28.7109375" style="317" customWidth="1"/>
    <col min="12536" max="12550" width="7.7109375" style="317" customWidth="1"/>
    <col min="12551" max="12790" width="11.42578125" style="317"/>
    <col min="12791" max="12791" width="28.7109375" style="317" customWidth="1"/>
    <col min="12792" max="12806" width="7.7109375" style="317" customWidth="1"/>
    <col min="12807" max="13046" width="11.42578125" style="317"/>
    <col min="13047" max="13047" width="28.7109375" style="317" customWidth="1"/>
    <col min="13048" max="13062" width="7.7109375" style="317" customWidth="1"/>
    <col min="13063" max="13302" width="11.42578125" style="317"/>
    <col min="13303" max="13303" width="28.7109375" style="317" customWidth="1"/>
    <col min="13304" max="13318" width="7.7109375" style="317" customWidth="1"/>
    <col min="13319" max="13558" width="11.42578125" style="317"/>
    <col min="13559" max="13559" width="28.7109375" style="317" customWidth="1"/>
    <col min="13560" max="13574" width="7.7109375" style="317" customWidth="1"/>
    <col min="13575" max="13814" width="11.42578125" style="317"/>
    <col min="13815" max="13815" width="28.7109375" style="317" customWidth="1"/>
    <col min="13816" max="13830" width="7.7109375" style="317" customWidth="1"/>
    <col min="13831" max="14070" width="11.42578125" style="317"/>
    <col min="14071" max="14071" width="28.7109375" style="317" customWidth="1"/>
    <col min="14072" max="14086" width="7.7109375" style="317" customWidth="1"/>
    <col min="14087" max="14326" width="11.42578125" style="317"/>
    <col min="14327" max="14327" width="28.7109375" style="317" customWidth="1"/>
    <col min="14328" max="14342" width="7.7109375" style="317" customWidth="1"/>
    <col min="14343" max="14582" width="11.42578125" style="317"/>
    <col min="14583" max="14583" width="28.7109375" style="317" customWidth="1"/>
    <col min="14584" max="14598" width="7.7109375" style="317" customWidth="1"/>
    <col min="14599" max="14838" width="11.42578125" style="317"/>
    <col min="14839" max="14839" width="28.7109375" style="317" customWidth="1"/>
    <col min="14840" max="14854" width="7.7109375" style="317" customWidth="1"/>
    <col min="14855" max="15094" width="11.42578125" style="317"/>
    <col min="15095" max="15095" width="28.7109375" style="317" customWidth="1"/>
    <col min="15096" max="15110" width="7.7109375" style="317" customWidth="1"/>
    <col min="15111" max="15350" width="11.42578125" style="317"/>
    <col min="15351" max="15351" width="28.7109375" style="317" customWidth="1"/>
    <col min="15352" max="15366" width="7.7109375" style="317" customWidth="1"/>
    <col min="15367" max="15606" width="11.42578125" style="317"/>
    <col min="15607" max="15607" width="28.7109375" style="317" customWidth="1"/>
    <col min="15608" max="15622" width="7.7109375" style="317" customWidth="1"/>
    <col min="15623" max="15862" width="11.42578125" style="317"/>
    <col min="15863" max="15863" width="28.7109375" style="317" customWidth="1"/>
    <col min="15864" max="15878" width="7.7109375" style="317" customWidth="1"/>
    <col min="15879" max="16118" width="11.42578125" style="317"/>
    <col min="16119" max="16119" width="28.7109375" style="317" customWidth="1"/>
    <col min="16120" max="16134" width="7.7109375" style="317" customWidth="1"/>
    <col min="16135" max="16384" width="11.42578125" style="317"/>
  </cols>
  <sheetData>
    <row r="1" spans="1:18" ht="18.75">
      <c r="A1" s="882" t="s">
        <v>241</v>
      </c>
      <c r="B1" s="882"/>
      <c r="C1" s="882"/>
      <c r="D1" s="882"/>
      <c r="E1" s="882"/>
      <c r="F1" s="882"/>
      <c r="G1" s="882"/>
      <c r="H1" s="882"/>
      <c r="I1" s="882"/>
      <c r="J1" s="882"/>
      <c r="K1" s="882"/>
      <c r="L1" s="882"/>
      <c r="M1" s="882"/>
      <c r="N1" s="882"/>
      <c r="O1" s="882"/>
      <c r="P1" s="882"/>
    </row>
    <row r="2" spans="1:18" ht="15.75" thickBot="1">
      <c r="A2" s="25" t="s">
        <v>41</v>
      </c>
    </row>
    <row r="3" spans="1:18" ht="15" customHeight="1">
      <c r="A3" s="926" t="s">
        <v>223</v>
      </c>
      <c r="B3" s="956" t="s">
        <v>224</v>
      </c>
      <c r="C3" s="957"/>
      <c r="D3" s="958"/>
      <c r="E3" s="956" t="s">
        <v>225</v>
      </c>
      <c r="F3" s="957"/>
      <c r="G3" s="958"/>
      <c r="H3" s="956" t="s">
        <v>226</v>
      </c>
      <c r="I3" s="957"/>
      <c r="J3" s="958"/>
      <c r="K3" s="956" t="s">
        <v>227</v>
      </c>
      <c r="L3" s="957"/>
      <c r="M3" s="958"/>
      <c r="N3" s="956" t="s">
        <v>228</v>
      </c>
      <c r="O3" s="957"/>
      <c r="P3" s="959"/>
    </row>
    <row r="4" spans="1:18">
      <c r="A4" s="927"/>
      <c r="B4" s="221">
        <v>2013</v>
      </c>
      <c r="C4" s="221">
        <v>2014</v>
      </c>
      <c r="D4" s="221">
        <v>2015</v>
      </c>
      <c r="E4" s="221">
        <v>2013</v>
      </c>
      <c r="F4" s="221">
        <v>2014</v>
      </c>
      <c r="G4" s="221">
        <v>2015</v>
      </c>
      <c r="H4" s="221">
        <v>2013</v>
      </c>
      <c r="I4" s="221">
        <v>2014</v>
      </c>
      <c r="J4" s="221">
        <v>2015</v>
      </c>
      <c r="K4" s="221">
        <v>2013</v>
      </c>
      <c r="L4" s="221">
        <v>2014</v>
      </c>
      <c r="M4" s="221">
        <v>2015</v>
      </c>
      <c r="N4" s="221">
        <v>2013</v>
      </c>
      <c r="O4" s="221">
        <v>2014</v>
      </c>
      <c r="P4" s="739">
        <v>2015</v>
      </c>
    </row>
    <row r="5" spans="1:18">
      <c r="A5" s="5" t="s">
        <v>149</v>
      </c>
      <c r="B5" s="222">
        <v>69.5</v>
      </c>
      <c r="C5" s="222">
        <v>79.2</v>
      </c>
      <c r="D5" s="222">
        <v>70.8</v>
      </c>
      <c r="E5" s="222">
        <v>21.4</v>
      </c>
      <c r="F5" s="222">
        <v>12.9</v>
      </c>
      <c r="G5" s="222">
        <v>17.100000000000001</v>
      </c>
      <c r="H5" s="222">
        <v>5.7</v>
      </c>
      <c r="I5" s="222">
        <v>3</v>
      </c>
      <c r="J5" s="222">
        <v>7.9</v>
      </c>
      <c r="K5" s="222">
        <v>2.4</v>
      </c>
      <c r="L5" s="222">
        <v>4.5</v>
      </c>
      <c r="M5" s="222">
        <v>4.2</v>
      </c>
      <c r="N5" s="547">
        <v>1</v>
      </c>
      <c r="O5" s="547">
        <v>0.5</v>
      </c>
      <c r="P5" s="17">
        <v>0</v>
      </c>
      <c r="Q5" s="546"/>
      <c r="R5" s="546"/>
    </row>
    <row r="6" spans="1:18">
      <c r="A6" s="7" t="s">
        <v>150</v>
      </c>
      <c r="B6" s="269">
        <v>42.2</v>
      </c>
      <c r="C6" s="269">
        <v>63</v>
      </c>
      <c r="D6" s="269">
        <v>46.4</v>
      </c>
      <c r="E6" s="269">
        <v>36.700000000000003</v>
      </c>
      <c r="F6" s="269">
        <v>24.4</v>
      </c>
      <c r="G6" s="269">
        <v>39.299999999999997</v>
      </c>
      <c r="H6" s="269">
        <v>10.199999999999999</v>
      </c>
      <c r="I6" s="269">
        <v>3.9</v>
      </c>
      <c r="J6" s="269">
        <v>7.9</v>
      </c>
      <c r="K6" s="269">
        <v>7</v>
      </c>
      <c r="L6" s="269">
        <v>5.5</v>
      </c>
      <c r="M6" s="269">
        <v>5</v>
      </c>
      <c r="N6" s="826">
        <v>3.9</v>
      </c>
      <c r="O6" s="826">
        <v>3.1</v>
      </c>
      <c r="P6" s="271">
        <v>1.4</v>
      </c>
      <c r="Q6" s="546"/>
      <c r="R6" s="546"/>
    </row>
    <row r="7" spans="1:18">
      <c r="A7" s="5" t="s">
        <v>151</v>
      </c>
      <c r="B7" s="222">
        <v>34.299999999999997</v>
      </c>
      <c r="C7" s="222">
        <v>49.7</v>
      </c>
      <c r="D7" s="222">
        <v>46.6</v>
      </c>
      <c r="E7" s="222">
        <v>39.9</v>
      </c>
      <c r="F7" s="222">
        <v>40.5</v>
      </c>
      <c r="G7" s="222">
        <v>33.4</v>
      </c>
      <c r="H7" s="222">
        <v>14.9</v>
      </c>
      <c r="I7" s="222">
        <v>3.6</v>
      </c>
      <c r="J7" s="222">
        <v>11.3</v>
      </c>
      <c r="K7" s="222">
        <v>8.6</v>
      </c>
      <c r="L7" s="222">
        <v>4.5999999999999996</v>
      </c>
      <c r="M7" s="222">
        <v>7.4</v>
      </c>
      <c r="N7" s="551">
        <v>2.2999999999999998</v>
      </c>
      <c r="O7" s="551">
        <v>1.6</v>
      </c>
      <c r="P7" s="223">
        <v>1.3</v>
      </c>
      <c r="Q7" s="546"/>
      <c r="R7" s="546"/>
    </row>
    <row r="8" spans="1:18">
      <c r="A8" s="7" t="s">
        <v>152</v>
      </c>
      <c r="B8" s="269">
        <v>34.799999999999997</v>
      </c>
      <c r="C8" s="269">
        <v>51.9</v>
      </c>
      <c r="D8" s="269">
        <v>55.8</v>
      </c>
      <c r="E8" s="269">
        <v>32</v>
      </c>
      <c r="F8" s="269">
        <v>20.3</v>
      </c>
      <c r="G8" s="269">
        <v>19.5</v>
      </c>
      <c r="H8" s="269">
        <v>9.5</v>
      </c>
      <c r="I8" s="269">
        <v>12.7</v>
      </c>
      <c r="J8" s="269">
        <v>10.7</v>
      </c>
      <c r="K8" s="269">
        <v>16.3</v>
      </c>
      <c r="L8" s="269">
        <v>10.4</v>
      </c>
      <c r="M8" s="269">
        <v>9.9</v>
      </c>
      <c r="N8" s="826">
        <v>7.4</v>
      </c>
      <c r="O8" s="826">
        <v>4.7</v>
      </c>
      <c r="P8" s="271">
        <v>4.0999999999999996</v>
      </c>
      <c r="Q8" s="546"/>
      <c r="R8" s="546"/>
    </row>
    <row r="9" spans="1:18">
      <c r="A9" s="5" t="s">
        <v>153</v>
      </c>
      <c r="B9" s="222">
        <v>32.1</v>
      </c>
      <c r="C9" s="222">
        <v>33.799999999999997</v>
      </c>
      <c r="D9" s="222">
        <v>33.6</v>
      </c>
      <c r="E9" s="222">
        <v>15.5</v>
      </c>
      <c r="F9" s="222">
        <v>46.9</v>
      </c>
      <c r="G9" s="222">
        <v>50.3</v>
      </c>
      <c r="H9" s="222">
        <v>17.7</v>
      </c>
      <c r="I9" s="222">
        <v>6.1</v>
      </c>
      <c r="J9" s="222">
        <v>8.1999999999999993</v>
      </c>
      <c r="K9" s="222">
        <v>24.1</v>
      </c>
      <c r="L9" s="222">
        <v>6.4</v>
      </c>
      <c r="M9" s="222">
        <v>4.9000000000000004</v>
      </c>
      <c r="N9" s="551">
        <v>10.6</v>
      </c>
      <c r="O9" s="551">
        <v>6.7</v>
      </c>
      <c r="P9" s="223">
        <v>3</v>
      </c>
      <c r="Q9" s="546"/>
      <c r="R9" s="546"/>
    </row>
    <row r="10" spans="1:18">
      <c r="A10" s="7" t="s">
        <v>154</v>
      </c>
      <c r="B10" s="269">
        <v>45.4</v>
      </c>
      <c r="C10" s="269">
        <v>56.1</v>
      </c>
      <c r="D10" s="269">
        <v>58.5</v>
      </c>
      <c r="E10" s="269">
        <v>32.799999999999997</v>
      </c>
      <c r="F10" s="269">
        <v>29</v>
      </c>
      <c r="G10" s="269">
        <v>26.2</v>
      </c>
      <c r="H10" s="269">
        <v>12.3</v>
      </c>
      <c r="I10" s="269">
        <v>10.199999999999999</v>
      </c>
      <c r="J10" s="269">
        <v>10.5</v>
      </c>
      <c r="K10" s="269">
        <v>9.1999999999999993</v>
      </c>
      <c r="L10" s="269">
        <v>3.5</v>
      </c>
      <c r="M10" s="269">
        <v>4.4000000000000004</v>
      </c>
      <c r="N10" s="269">
        <v>0.3</v>
      </c>
      <c r="O10" s="826">
        <v>1.2</v>
      </c>
      <c r="P10" s="271">
        <v>0.3</v>
      </c>
      <c r="Q10" s="546"/>
      <c r="R10" s="546"/>
    </row>
    <row r="11" spans="1:18">
      <c r="A11" s="5" t="s">
        <v>155</v>
      </c>
      <c r="B11" s="222">
        <v>37</v>
      </c>
      <c r="C11" s="222">
        <v>69.599999999999994</v>
      </c>
      <c r="D11" s="222">
        <v>65.3</v>
      </c>
      <c r="E11" s="222">
        <v>34.799999999999997</v>
      </c>
      <c r="F11" s="222">
        <v>28.3</v>
      </c>
      <c r="G11" s="222">
        <v>24.5</v>
      </c>
      <c r="H11" s="222">
        <v>15.2</v>
      </c>
      <c r="I11" s="16">
        <v>0</v>
      </c>
      <c r="J11" s="16">
        <v>2</v>
      </c>
      <c r="K11" s="222">
        <v>4.3</v>
      </c>
      <c r="L11" s="16">
        <v>0</v>
      </c>
      <c r="M11" s="16">
        <v>4.0999999999999996</v>
      </c>
      <c r="N11" s="222">
        <v>8.6999999999999993</v>
      </c>
      <c r="O11" s="551">
        <v>2.2000000000000002</v>
      </c>
      <c r="P11" s="223">
        <v>4.0999999999999996</v>
      </c>
      <c r="Q11" s="546"/>
      <c r="R11" s="546"/>
    </row>
    <row r="12" spans="1:18">
      <c r="A12" s="7" t="s">
        <v>156</v>
      </c>
      <c r="B12" s="269">
        <v>34.5</v>
      </c>
      <c r="C12" s="269">
        <v>41.2</v>
      </c>
      <c r="D12" s="269">
        <v>41.4</v>
      </c>
      <c r="E12" s="269">
        <v>28.4</v>
      </c>
      <c r="F12" s="269">
        <v>34.5</v>
      </c>
      <c r="G12" s="269">
        <v>31.1</v>
      </c>
      <c r="H12" s="269">
        <v>20.9</v>
      </c>
      <c r="I12" s="269">
        <v>15.7</v>
      </c>
      <c r="J12" s="269">
        <v>17.399999999999999</v>
      </c>
      <c r="K12" s="269">
        <v>12.7</v>
      </c>
      <c r="L12" s="269">
        <v>7.5</v>
      </c>
      <c r="M12" s="269">
        <v>9.4</v>
      </c>
      <c r="N12" s="826">
        <v>3.5</v>
      </c>
      <c r="O12" s="826">
        <v>1.2</v>
      </c>
      <c r="P12" s="271">
        <v>0.7</v>
      </c>
      <c r="Q12" s="546"/>
      <c r="R12" s="546"/>
    </row>
    <row r="13" spans="1:18">
      <c r="A13" s="5" t="s">
        <v>157</v>
      </c>
      <c r="B13" s="222">
        <v>40.799999999999997</v>
      </c>
      <c r="C13" s="222">
        <v>60.5</v>
      </c>
      <c r="D13" s="222">
        <v>65.400000000000006</v>
      </c>
      <c r="E13" s="222">
        <v>34.9</v>
      </c>
      <c r="F13" s="222">
        <v>25.7</v>
      </c>
      <c r="G13" s="222">
        <v>28.2</v>
      </c>
      <c r="H13" s="222">
        <v>16.399999999999999</v>
      </c>
      <c r="I13" s="222">
        <v>10.1</v>
      </c>
      <c r="J13" s="222">
        <v>4.2</v>
      </c>
      <c r="K13" s="222">
        <v>7.2</v>
      </c>
      <c r="L13" s="222">
        <v>3.4</v>
      </c>
      <c r="M13" s="222">
        <v>2.2999999999999998</v>
      </c>
      <c r="N13" s="551">
        <v>0.7</v>
      </c>
      <c r="O13" s="551">
        <v>0.3</v>
      </c>
      <c r="P13" s="223">
        <v>0</v>
      </c>
      <c r="Q13" s="546"/>
      <c r="R13" s="546"/>
    </row>
    <row r="14" spans="1:18">
      <c r="A14" s="7" t="s">
        <v>158</v>
      </c>
      <c r="B14" s="269">
        <v>60.1</v>
      </c>
      <c r="C14" s="269">
        <v>50.5</v>
      </c>
      <c r="D14" s="269">
        <v>60.3</v>
      </c>
      <c r="E14" s="269">
        <v>29.4</v>
      </c>
      <c r="F14" s="269">
        <v>39.200000000000003</v>
      </c>
      <c r="G14" s="269">
        <v>34.200000000000003</v>
      </c>
      <c r="H14" s="269">
        <v>5.9</v>
      </c>
      <c r="I14" s="269">
        <v>6.8</v>
      </c>
      <c r="J14" s="269">
        <v>4.9000000000000004</v>
      </c>
      <c r="K14" s="269">
        <v>4.2</v>
      </c>
      <c r="L14" s="269">
        <v>3.2</v>
      </c>
      <c r="M14" s="269">
        <v>0.3</v>
      </c>
      <c r="N14" s="826">
        <v>0.4</v>
      </c>
      <c r="O14" s="826">
        <v>0.3</v>
      </c>
      <c r="P14" s="271">
        <v>0.3</v>
      </c>
      <c r="Q14" s="546"/>
      <c r="R14" s="546"/>
    </row>
    <row r="15" spans="1:18">
      <c r="A15" s="5" t="s">
        <v>159</v>
      </c>
      <c r="B15" s="222">
        <v>44.2</v>
      </c>
      <c r="C15" s="222">
        <v>45.8</v>
      </c>
      <c r="D15" s="222">
        <v>46.5</v>
      </c>
      <c r="E15" s="222">
        <v>28</v>
      </c>
      <c r="F15" s="222">
        <v>46.4</v>
      </c>
      <c r="G15" s="222">
        <v>38.4</v>
      </c>
      <c r="H15" s="222">
        <v>11.6</v>
      </c>
      <c r="I15" s="222">
        <v>6.3</v>
      </c>
      <c r="J15" s="222">
        <v>13.2</v>
      </c>
      <c r="K15" s="222">
        <v>11</v>
      </c>
      <c r="L15" s="222">
        <v>1.4</v>
      </c>
      <c r="M15" s="222">
        <v>1.7</v>
      </c>
      <c r="N15" s="551">
        <v>5.2</v>
      </c>
      <c r="O15" s="551">
        <v>0</v>
      </c>
      <c r="P15" s="223">
        <v>0.3</v>
      </c>
      <c r="Q15" s="546"/>
      <c r="R15" s="546"/>
    </row>
    <row r="16" spans="1:18">
      <c r="A16" s="7" t="s">
        <v>160</v>
      </c>
      <c r="B16" s="269">
        <v>76.400000000000006</v>
      </c>
      <c r="C16" s="269">
        <v>89.1</v>
      </c>
      <c r="D16" s="269">
        <v>72.8</v>
      </c>
      <c r="E16" s="269">
        <v>19.600000000000001</v>
      </c>
      <c r="F16" s="269">
        <v>9.4</v>
      </c>
      <c r="G16" s="269">
        <v>22.3</v>
      </c>
      <c r="H16" s="269">
        <v>2.5</v>
      </c>
      <c r="I16" s="269">
        <v>0.5</v>
      </c>
      <c r="J16" s="269">
        <v>3.5</v>
      </c>
      <c r="K16" s="269">
        <v>1.5</v>
      </c>
      <c r="L16" s="19">
        <v>0</v>
      </c>
      <c r="M16" s="19">
        <v>1</v>
      </c>
      <c r="N16" s="548">
        <v>0</v>
      </c>
      <c r="O16" s="548">
        <v>1</v>
      </c>
      <c r="P16" s="20">
        <v>0.5</v>
      </c>
      <c r="Q16" s="546"/>
      <c r="R16" s="546"/>
    </row>
    <row r="17" spans="1:18">
      <c r="A17" s="5" t="s">
        <v>161</v>
      </c>
      <c r="B17" s="222">
        <v>26.9</v>
      </c>
      <c r="C17" s="222">
        <v>51.5</v>
      </c>
      <c r="D17" s="222">
        <v>36</v>
      </c>
      <c r="E17" s="222">
        <v>43.3</v>
      </c>
      <c r="F17" s="222">
        <v>30.9</v>
      </c>
      <c r="G17" s="222">
        <v>40</v>
      </c>
      <c r="H17" s="222">
        <v>17.899999999999999</v>
      </c>
      <c r="I17" s="222">
        <v>14.4</v>
      </c>
      <c r="J17" s="222">
        <v>8</v>
      </c>
      <c r="K17" s="222">
        <v>11.9</v>
      </c>
      <c r="L17" s="222">
        <v>2.1</v>
      </c>
      <c r="M17" s="222">
        <v>16</v>
      </c>
      <c r="N17" s="547">
        <v>0</v>
      </c>
      <c r="O17" s="547">
        <v>1</v>
      </c>
      <c r="P17" s="17">
        <v>0</v>
      </c>
      <c r="Q17" s="546"/>
      <c r="R17" s="546"/>
    </row>
    <row r="18" spans="1:18" ht="15.75" thickBot="1">
      <c r="A18" s="53" t="s">
        <v>64</v>
      </c>
      <c r="B18" s="484">
        <v>43.3</v>
      </c>
      <c r="C18" s="484">
        <v>52.2</v>
      </c>
      <c r="D18" s="484">
        <v>51.6</v>
      </c>
      <c r="E18" s="484">
        <v>29.1</v>
      </c>
      <c r="F18" s="484">
        <v>32.299999999999997</v>
      </c>
      <c r="G18" s="484">
        <v>31.5</v>
      </c>
      <c r="H18" s="484">
        <v>13.4</v>
      </c>
      <c r="I18" s="484">
        <v>8.6999999999999993</v>
      </c>
      <c r="J18" s="484">
        <v>10.199999999999999</v>
      </c>
      <c r="K18" s="484">
        <v>10.7</v>
      </c>
      <c r="L18" s="484">
        <v>4.9000000000000004</v>
      </c>
      <c r="M18" s="484">
        <v>5.5</v>
      </c>
      <c r="N18" s="827">
        <v>3.5</v>
      </c>
      <c r="O18" s="827">
        <v>1.9</v>
      </c>
      <c r="P18" s="485">
        <v>1.1000000000000001</v>
      </c>
      <c r="Q18" s="546"/>
      <c r="R18" s="546"/>
    </row>
    <row r="19" spans="1:18" ht="30" customHeight="1">
      <c r="A19" s="949" t="s">
        <v>352</v>
      </c>
      <c r="B19" s="950"/>
      <c r="C19" s="950"/>
      <c r="D19" s="950"/>
      <c r="E19" s="950"/>
      <c r="F19" s="950"/>
      <c r="G19" s="950"/>
      <c r="H19" s="950"/>
      <c r="I19" s="950"/>
      <c r="J19" s="950"/>
      <c r="K19" s="950"/>
      <c r="L19" s="950"/>
      <c r="M19" s="950"/>
      <c r="N19" s="950"/>
      <c r="O19" s="950"/>
      <c r="P19" s="950"/>
    </row>
    <row r="20" spans="1:18">
      <c r="A20" s="224" t="s">
        <v>229</v>
      </c>
      <c r="B20" s="219"/>
      <c r="C20" s="219"/>
      <c r="D20" s="545"/>
      <c r="E20" s="608"/>
      <c r="F20" s="663"/>
      <c r="G20" s="545"/>
      <c r="H20" s="608"/>
      <c r="I20" s="663"/>
      <c r="J20" s="545"/>
      <c r="K20" s="608"/>
      <c r="L20" s="663"/>
      <c r="M20" s="545"/>
      <c r="N20" s="608"/>
      <c r="O20" s="663"/>
      <c r="P20" s="545"/>
    </row>
    <row r="21" spans="1:18">
      <c r="A21" s="225" t="s">
        <v>242</v>
      </c>
      <c r="B21" s="220"/>
      <c r="C21" s="220"/>
      <c r="D21" s="545"/>
      <c r="E21" s="608"/>
      <c r="F21" s="663"/>
      <c r="G21" s="545"/>
      <c r="H21" s="608"/>
      <c r="I21" s="663"/>
      <c r="J21" s="545"/>
      <c r="K21" s="608"/>
      <c r="L21" s="663"/>
      <c r="M21" s="545"/>
      <c r="N21" s="608"/>
      <c r="O21" s="663"/>
      <c r="P21" s="545"/>
    </row>
    <row r="22" spans="1:18">
      <c r="A22" s="225" t="s">
        <v>243</v>
      </c>
      <c r="B22" s="220"/>
      <c r="C22" s="220"/>
      <c r="D22" s="545"/>
      <c r="E22" s="608"/>
      <c r="F22" s="663"/>
      <c r="G22" s="545"/>
      <c r="H22" s="608"/>
      <c r="I22" s="663"/>
      <c r="J22" s="545"/>
      <c r="K22" s="608"/>
      <c r="L22" s="663"/>
      <c r="M22" s="545"/>
      <c r="N22" s="608"/>
      <c r="O22" s="663"/>
      <c r="P22" s="545"/>
    </row>
    <row r="23" spans="1:18">
      <c r="A23" s="225" t="s">
        <v>244</v>
      </c>
      <c r="B23" s="220"/>
      <c r="C23" s="220"/>
      <c r="D23" s="545"/>
      <c r="E23" s="608"/>
      <c r="F23" s="663"/>
      <c r="G23" s="545"/>
      <c r="H23" s="608"/>
      <c r="I23" s="663"/>
      <c r="J23" s="545"/>
      <c r="K23" s="608"/>
      <c r="L23" s="663"/>
      <c r="M23" s="545"/>
      <c r="N23" s="608"/>
      <c r="O23" s="663"/>
      <c r="P23" s="545"/>
    </row>
    <row r="24" spans="1:18">
      <c r="A24" s="225" t="s">
        <v>245</v>
      </c>
      <c r="B24" s="220"/>
      <c r="C24" s="220"/>
      <c r="D24" s="545"/>
      <c r="E24" s="608"/>
      <c r="F24" s="663"/>
      <c r="G24" s="545"/>
      <c r="H24" s="608"/>
      <c r="I24" s="663"/>
      <c r="J24" s="545"/>
      <c r="K24" s="608"/>
      <c r="L24" s="663"/>
      <c r="M24" s="545"/>
      <c r="N24" s="608"/>
      <c r="O24" s="663"/>
      <c r="P24" s="545"/>
    </row>
    <row r="25" spans="1:18">
      <c r="A25" s="225" t="s">
        <v>246</v>
      </c>
      <c r="B25" s="220"/>
      <c r="C25" s="220"/>
      <c r="D25" s="545"/>
      <c r="E25" s="608"/>
      <c r="F25" s="663"/>
      <c r="G25" s="545"/>
      <c r="H25" s="608"/>
      <c r="I25" s="663"/>
      <c r="J25" s="545"/>
      <c r="K25" s="608"/>
      <c r="L25" s="663"/>
      <c r="M25" s="545"/>
      <c r="N25" s="608"/>
      <c r="O25" s="663"/>
      <c r="P25" s="545"/>
    </row>
    <row r="26" spans="1:18" ht="15" customHeight="1">
      <c r="A26" s="937" t="s">
        <v>162</v>
      </c>
      <c r="B26" s="937"/>
      <c r="C26" s="937"/>
      <c r="D26" s="937"/>
      <c r="E26" s="937"/>
      <c r="F26" s="937"/>
      <c r="G26" s="937"/>
      <c r="H26" s="937"/>
      <c r="I26" s="937"/>
      <c r="J26" s="937"/>
      <c r="K26" s="937"/>
      <c r="L26" s="937"/>
      <c r="M26" s="937"/>
      <c r="N26" s="937"/>
      <c r="O26" s="937"/>
      <c r="P26" s="937"/>
    </row>
    <row r="27" spans="1:18" ht="19.5">
      <c r="A27" s="210" t="s">
        <v>145</v>
      </c>
      <c r="B27" s="12"/>
      <c r="C27" s="12"/>
      <c r="D27" s="12"/>
      <c r="E27" s="12"/>
      <c r="F27" s="12"/>
      <c r="G27" s="12"/>
      <c r="H27" s="12"/>
      <c r="I27" s="12"/>
      <c r="J27" s="12"/>
    </row>
    <row r="28" spans="1:18" ht="15" customHeight="1">
      <c r="A28" s="931" t="s">
        <v>639</v>
      </c>
      <c r="B28" s="931"/>
      <c r="C28" s="931"/>
      <c r="D28" s="931"/>
      <c r="E28" s="931"/>
      <c r="F28" s="931"/>
      <c r="G28" s="931"/>
      <c r="H28" s="931"/>
      <c r="I28" s="931"/>
      <c r="J28" s="931"/>
      <c r="K28" s="931"/>
      <c r="L28" s="931"/>
      <c r="M28" s="931"/>
      <c r="N28" s="931"/>
      <c r="O28" s="931"/>
      <c r="P28" s="931"/>
    </row>
    <row r="29" spans="1:18">
      <c r="A29" s="11"/>
    </row>
    <row r="30" spans="1:18">
      <c r="A30" s="858"/>
      <c r="B30" s="858"/>
      <c r="C30" s="858"/>
      <c r="D30" s="858"/>
      <c r="E30" s="858"/>
      <c r="F30" s="858"/>
      <c r="G30" s="858"/>
      <c r="H30" s="858"/>
      <c r="I30" s="858"/>
      <c r="J30" s="858"/>
      <c r="K30" s="858"/>
      <c r="L30" s="858"/>
      <c r="M30" s="858"/>
      <c r="N30" s="858"/>
      <c r="O30" s="858"/>
      <c r="P30" s="858"/>
    </row>
  </sheetData>
  <mergeCells count="11">
    <mergeCell ref="A19:P19"/>
    <mergeCell ref="A26:P26"/>
    <mergeCell ref="A28:P28"/>
    <mergeCell ref="A30:P30"/>
    <mergeCell ref="A1:P1"/>
    <mergeCell ref="A3:A4"/>
    <mergeCell ref="B3:D3"/>
    <mergeCell ref="E3:G3"/>
    <mergeCell ref="H3:J3"/>
    <mergeCell ref="K3:M3"/>
    <mergeCell ref="N3:P3"/>
  </mergeCells>
  <pageMargins left="0.7" right="0.7" top="0.75" bottom="0.75" header="0.3" footer="0.3"/>
  <webPublishItems count="1">
    <webPublishItem id="19159" divId="C_19159" sourceType="range" sourceRef="A1:P28" destinationFile="C:\Users\lizzeth.romero\Documents\Numeralia_2017\C36.htm"/>
  </webPublishItem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J82"/>
  <sheetViews>
    <sheetView workbookViewId="0">
      <pane ySplit="3" topLeftCell="A4" activePane="bottomLeft" state="frozen"/>
      <selection pane="bottomLeft" sqref="A1:I1"/>
    </sheetView>
  </sheetViews>
  <sheetFormatPr baseColWidth="10" defaultRowHeight="15"/>
  <cols>
    <col min="1" max="1" width="15" customWidth="1"/>
    <col min="2" max="2" width="11.7109375" style="614" customWidth="1"/>
    <col min="3" max="3" width="14.42578125" customWidth="1"/>
    <col min="4" max="8" width="9.7109375" customWidth="1"/>
    <col min="9" max="9" width="9.7109375" style="276" customWidth="1"/>
    <col min="230" max="230" width="15" customWidth="1"/>
    <col min="231" max="231" width="11.140625" customWidth="1"/>
    <col min="232" max="238" width="9.7109375" customWidth="1"/>
    <col min="239" max="239" width="9.42578125" customWidth="1"/>
    <col min="486" max="486" width="15" customWidth="1"/>
    <col min="487" max="487" width="11.140625" customWidth="1"/>
    <col min="488" max="494" width="9.7109375" customWidth="1"/>
    <col min="495" max="495" width="9.42578125" customWidth="1"/>
    <col min="742" max="742" width="15" customWidth="1"/>
    <col min="743" max="743" width="11.140625" customWidth="1"/>
    <col min="744" max="750" width="9.7109375" customWidth="1"/>
    <col min="751" max="751" width="9.42578125" customWidth="1"/>
    <col min="998" max="998" width="15" customWidth="1"/>
    <col min="999" max="999" width="11.140625" customWidth="1"/>
    <col min="1000" max="1006" width="9.7109375" customWidth="1"/>
    <col min="1007" max="1007" width="9.42578125" customWidth="1"/>
    <col min="1254" max="1254" width="15" customWidth="1"/>
    <col min="1255" max="1255" width="11.140625" customWidth="1"/>
    <col min="1256" max="1262" width="9.7109375" customWidth="1"/>
    <col min="1263" max="1263" width="9.42578125" customWidth="1"/>
    <col min="1510" max="1510" width="15" customWidth="1"/>
    <col min="1511" max="1511" width="11.140625" customWidth="1"/>
    <col min="1512" max="1518" width="9.7109375" customWidth="1"/>
    <col min="1519" max="1519" width="9.42578125" customWidth="1"/>
    <col min="1766" max="1766" width="15" customWidth="1"/>
    <col min="1767" max="1767" width="11.140625" customWidth="1"/>
    <col min="1768" max="1774" width="9.7109375" customWidth="1"/>
    <col min="1775" max="1775" width="9.42578125" customWidth="1"/>
    <col min="2022" max="2022" width="15" customWidth="1"/>
    <col min="2023" max="2023" width="11.140625" customWidth="1"/>
    <col min="2024" max="2030" width="9.7109375" customWidth="1"/>
    <col min="2031" max="2031" width="9.42578125" customWidth="1"/>
    <col min="2278" max="2278" width="15" customWidth="1"/>
    <col min="2279" max="2279" width="11.140625" customWidth="1"/>
    <col min="2280" max="2286" width="9.7109375" customWidth="1"/>
    <col min="2287" max="2287" width="9.42578125" customWidth="1"/>
    <col min="2534" max="2534" width="15" customWidth="1"/>
    <col min="2535" max="2535" width="11.140625" customWidth="1"/>
    <col min="2536" max="2542" width="9.7109375" customWidth="1"/>
    <col min="2543" max="2543" width="9.42578125" customWidth="1"/>
    <col min="2790" max="2790" width="15" customWidth="1"/>
    <col min="2791" max="2791" width="11.140625" customWidth="1"/>
    <col min="2792" max="2798" width="9.7109375" customWidth="1"/>
    <col min="2799" max="2799" width="9.42578125" customWidth="1"/>
    <col min="3046" max="3046" width="15" customWidth="1"/>
    <col min="3047" max="3047" width="11.140625" customWidth="1"/>
    <col min="3048" max="3054" width="9.7109375" customWidth="1"/>
    <col min="3055" max="3055" width="9.42578125" customWidth="1"/>
    <col min="3302" max="3302" width="15" customWidth="1"/>
    <col min="3303" max="3303" width="11.140625" customWidth="1"/>
    <col min="3304" max="3310" width="9.7109375" customWidth="1"/>
    <col min="3311" max="3311" width="9.42578125" customWidth="1"/>
    <col min="3558" max="3558" width="15" customWidth="1"/>
    <col min="3559" max="3559" width="11.140625" customWidth="1"/>
    <col min="3560" max="3566" width="9.7109375" customWidth="1"/>
    <col min="3567" max="3567" width="9.42578125" customWidth="1"/>
    <col min="3814" max="3814" width="15" customWidth="1"/>
    <col min="3815" max="3815" width="11.140625" customWidth="1"/>
    <col min="3816" max="3822" width="9.7109375" customWidth="1"/>
    <col min="3823" max="3823" width="9.42578125" customWidth="1"/>
    <col min="4070" max="4070" width="15" customWidth="1"/>
    <col min="4071" max="4071" width="11.140625" customWidth="1"/>
    <col min="4072" max="4078" width="9.7109375" customWidth="1"/>
    <col min="4079" max="4079" width="9.42578125" customWidth="1"/>
    <col min="4326" max="4326" width="15" customWidth="1"/>
    <col min="4327" max="4327" width="11.140625" customWidth="1"/>
    <col min="4328" max="4334" width="9.7109375" customWidth="1"/>
    <col min="4335" max="4335" width="9.42578125" customWidth="1"/>
    <col min="4582" max="4582" width="15" customWidth="1"/>
    <col min="4583" max="4583" width="11.140625" customWidth="1"/>
    <col min="4584" max="4590" width="9.7109375" customWidth="1"/>
    <col min="4591" max="4591" width="9.42578125" customWidth="1"/>
    <col min="4838" max="4838" width="15" customWidth="1"/>
    <col min="4839" max="4839" width="11.140625" customWidth="1"/>
    <col min="4840" max="4846" width="9.7109375" customWidth="1"/>
    <col min="4847" max="4847" width="9.42578125" customWidth="1"/>
    <col min="5094" max="5094" width="15" customWidth="1"/>
    <col min="5095" max="5095" width="11.140625" customWidth="1"/>
    <col min="5096" max="5102" width="9.7109375" customWidth="1"/>
    <col min="5103" max="5103" width="9.42578125" customWidth="1"/>
    <col min="5350" max="5350" width="15" customWidth="1"/>
    <col min="5351" max="5351" width="11.140625" customWidth="1"/>
    <col min="5352" max="5358" width="9.7109375" customWidth="1"/>
    <col min="5359" max="5359" width="9.42578125" customWidth="1"/>
    <col min="5606" max="5606" width="15" customWidth="1"/>
    <col min="5607" max="5607" width="11.140625" customWidth="1"/>
    <col min="5608" max="5614" width="9.7109375" customWidth="1"/>
    <col min="5615" max="5615" width="9.42578125" customWidth="1"/>
    <col min="5862" max="5862" width="15" customWidth="1"/>
    <col min="5863" max="5863" width="11.140625" customWidth="1"/>
    <col min="5864" max="5870" width="9.7109375" customWidth="1"/>
    <col min="5871" max="5871" width="9.42578125" customWidth="1"/>
    <col min="6118" max="6118" width="15" customWidth="1"/>
    <col min="6119" max="6119" width="11.140625" customWidth="1"/>
    <col min="6120" max="6126" width="9.7109375" customWidth="1"/>
    <col min="6127" max="6127" width="9.42578125" customWidth="1"/>
    <col min="6374" max="6374" width="15" customWidth="1"/>
    <col min="6375" max="6375" width="11.140625" customWidth="1"/>
    <col min="6376" max="6382" width="9.7109375" customWidth="1"/>
    <col min="6383" max="6383" width="9.42578125" customWidth="1"/>
    <col min="6630" max="6630" width="15" customWidth="1"/>
    <col min="6631" max="6631" width="11.140625" customWidth="1"/>
    <col min="6632" max="6638" width="9.7109375" customWidth="1"/>
    <col min="6639" max="6639" width="9.42578125" customWidth="1"/>
    <col min="6886" max="6886" width="15" customWidth="1"/>
    <col min="6887" max="6887" width="11.140625" customWidth="1"/>
    <col min="6888" max="6894" width="9.7109375" customWidth="1"/>
    <col min="6895" max="6895" width="9.42578125" customWidth="1"/>
    <col min="7142" max="7142" width="15" customWidth="1"/>
    <col min="7143" max="7143" width="11.140625" customWidth="1"/>
    <col min="7144" max="7150" width="9.7109375" customWidth="1"/>
    <col min="7151" max="7151" width="9.42578125" customWidth="1"/>
    <col min="7398" max="7398" width="15" customWidth="1"/>
    <col min="7399" max="7399" width="11.140625" customWidth="1"/>
    <col min="7400" max="7406" width="9.7109375" customWidth="1"/>
    <col min="7407" max="7407" width="9.42578125" customWidth="1"/>
    <col min="7654" max="7654" width="15" customWidth="1"/>
    <col min="7655" max="7655" width="11.140625" customWidth="1"/>
    <col min="7656" max="7662" width="9.7109375" customWidth="1"/>
    <col min="7663" max="7663" width="9.42578125" customWidth="1"/>
    <col min="7910" max="7910" width="15" customWidth="1"/>
    <col min="7911" max="7911" width="11.140625" customWidth="1"/>
    <col min="7912" max="7918" width="9.7109375" customWidth="1"/>
    <col min="7919" max="7919" width="9.42578125" customWidth="1"/>
    <col min="8166" max="8166" width="15" customWidth="1"/>
    <col min="8167" max="8167" width="11.140625" customWidth="1"/>
    <col min="8168" max="8174" width="9.7109375" customWidth="1"/>
    <col min="8175" max="8175" width="9.42578125" customWidth="1"/>
    <col min="8422" max="8422" width="15" customWidth="1"/>
    <col min="8423" max="8423" width="11.140625" customWidth="1"/>
    <col min="8424" max="8430" width="9.7109375" customWidth="1"/>
    <col min="8431" max="8431" width="9.42578125" customWidth="1"/>
    <col min="8678" max="8678" width="15" customWidth="1"/>
    <col min="8679" max="8679" width="11.140625" customWidth="1"/>
    <col min="8680" max="8686" width="9.7109375" customWidth="1"/>
    <col min="8687" max="8687" width="9.42578125" customWidth="1"/>
    <col min="8934" max="8934" width="15" customWidth="1"/>
    <col min="8935" max="8935" width="11.140625" customWidth="1"/>
    <col min="8936" max="8942" width="9.7109375" customWidth="1"/>
    <col min="8943" max="8943" width="9.42578125" customWidth="1"/>
    <col min="9190" max="9190" width="15" customWidth="1"/>
    <col min="9191" max="9191" width="11.140625" customWidth="1"/>
    <col min="9192" max="9198" width="9.7109375" customWidth="1"/>
    <col min="9199" max="9199" width="9.42578125" customWidth="1"/>
    <col min="9446" max="9446" width="15" customWidth="1"/>
    <col min="9447" max="9447" width="11.140625" customWidth="1"/>
    <col min="9448" max="9454" width="9.7109375" customWidth="1"/>
    <col min="9455" max="9455" width="9.42578125" customWidth="1"/>
    <col min="9702" max="9702" width="15" customWidth="1"/>
    <col min="9703" max="9703" width="11.140625" customWidth="1"/>
    <col min="9704" max="9710" width="9.7109375" customWidth="1"/>
    <col min="9711" max="9711" width="9.42578125" customWidth="1"/>
    <col min="9958" max="9958" width="15" customWidth="1"/>
    <col min="9959" max="9959" width="11.140625" customWidth="1"/>
    <col min="9960" max="9966" width="9.7109375" customWidth="1"/>
    <col min="9967" max="9967" width="9.42578125" customWidth="1"/>
    <col min="10214" max="10214" width="15" customWidth="1"/>
    <col min="10215" max="10215" width="11.140625" customWidth="1"/>
    <col min="10216" max="10222" width="9.7109375" customWidth="1"/>
    <col min="10223" max="10223" width="9.42578125" customWidth="1"/>
    <col min="10470" max="10470" width="15" customWidth="1"/>
    <col min="10471" max="10471" width="11.140625" customWidth="1"/>
    <col min="10472" max="10478" width="9.7109375" customWidth="1"/>
    <col min="10479" max="10479" width="9.42578125" customWidth="1"/>
    <col min="10726" max="10726" width="15" customWidth="1"/>
    <col min="10727" max="10727" width="11.140625" customWidth="1"/>
    <col min="10728" max="10734" width="9.7109375" customWidth="1"/>
    <col min="10735" max="10735" width="9.42578125" customWidth="1"/>
    <col min="10982" max="10982" width="15" customWidth="1"/>
    <col min="10983" max="10983" width="11.140625" customWidth="1"/>
    <col min="10984" max="10990" width="9.7109375" customWidth="1"/>
    <col min="10991" max="10991" width="9.42578125" customWidth="1"/>
    <col min="11238" max="11238" width="15" customWidth="1"/>
    <col min="11239" max="11239" width="11.140625" customWidth="1"/>
    <col min="11240" max="11246" width="9.7109375" customWidth="1"/>
    <col min="11247" max="11247" width="9.42578125" customWidth="1"/>
    <col min="11494" max="11494" width="15" customWidth="1"/>
    <col min="11495" max="11495" width="11.140625" customWidth="1"/>
    <col min="11496" max="11502" width="9.7109375" customWidth="1"/>
    <col min="11503" max="11503" width="9.42578125" customWidth="1"/>
    <col min="11750" max="11750" width="15" customWidth="1"/>
    <col min="11751" max="11751" width="11.140625" customWidth="1"/>
    <col min="11752" max="11758" width="9.7109375" customWidth="1"/>
    <col min="11759" max="11759" width="9.42578125" customWidth="1"/>
    <col min="12006" max="12006" width="15" customWidth="1"/>
    <col min="12007" max="12007" width="11.140625" customWidth="1"/>
    <col min="12008" max="12014" width="9.7109375" customWidth="1"/>
    <col min="12015" max="12015" width="9.42578125" customWidth="1"/>
    <col min="12262" max="12262" width="15" customWidth="1"/>
    <col min="12263" max="12263" width="11.140625" customWidth="1"/>
    <col min="12264" max="12270" width="9.7109375" customWidth="1"/>
    <col min="12271" max="12271" width="9.42578125" customWidth="1"/>
    <col min="12518" max="12518" width="15" customWidth="1"/>
    <col min="12519" max="12519" width="11.140625" customWidth="1"/>
    <col min="12520" max="12526" width="9.7109375" customWidth="1"/>
    <col min="12527" max="12527" width="9.42578125" customWidth="1"/>
    <col min="12774" max="12774" width="15" customWidth="1"/>
    <col min="12775" max="12775" width="11.140625" customWidth="1"/>
    <col min="12776" max="12782" width="9.7109375" customWidth="1"/>
    <col min="12783" max="12783" width="9.42578125" customWidth="1"/>
    <col min="13030" max="13030" width="15" customWidth="1"/>
    <col min="13031" max="13031" width="11.140625" customWidth="1"/>
    <col min="13032" max="13038" width="9.7109375" customWidth="1"/>
    <col min="13039" max="13039" width="9.42578125" customWidth="1"/>
    <col min="13286" max="13286" width="15" customWidth="1"/>
    <col min="13287" max="13287" width="11.140625" customWidth="1"/>
    <col min="13288" max="13294" width="9.7109375" customWidth="1"/>
    <col min="13295" max="13295" width="9.42578125" customWidth="1"/>
    <col min="13542" max="13542" width="15" customWidth="1"/>
    <col min="13543" max="13543" width="11.140625" customWidth="1"/>
    <col min="13544" max="13550" width="9.7109375" customWidth="1"/>
    <col min="13551" max="13551" width="9.42578125" customWidth="1"/>
    <col min="13798" max="13798" width="15" customWidth="1"/>
    <col min="13799" max="13799" width="11.140625" customWidth="1"/>
    <col min="13800" max="13806" width="9.7109375" customWidth="1"/>
    <col min="13807" max="13807" width="9.42578125" customWidth="1"/>
    <col min="14054" max="14054" width="15" customWidth="1"/>
    <col min="14055" max="14055" width="11.140625" customWidth="1"/>
    <col min="14056" max="14062" width="9.7109375" customWidth="1"/>
    <col min="14063" max="14063" width="9.42578125" customWidth="1"/>
    <col min="14310" max="14310" width="15" customWidth="1"/>
    <col min="14311" max="14311" width="11.140625" customWidth="1"/>
    <col min="14312" max="14318" width="9.7109375" customWidth="1"/>
    <col min="14319" max="14319" width="9.42578125" customWidth="1"/>
    <col min="14566" max="14566" width="15" customWidth="1"/>
    <col min="14567" max="14567" width="11.140625" customWidth="1"/>
    <col min="14568" max="14574" width="9.7109375" customWidth="1"/>
    <col min="14575" max="14575" width="9.42578125" customWidth="1"/>
    <col min="14822" max="14822" width="15" customWidth="1"/>
    <col min="14823" max="14823" width="11.140625" customWidth="1"/>
    <col min="14824" max="14830" width="9.7109375" customWidth="1"/>
    <col min="14831" max="14831" width="9.42578125" customWidth="1"/>
    <col min="15078" max="15078" width="15" customWidth="1"/>
    <col min="15079" max="15079" width="11.140625" customWidth="1"/>
    <col min="15080" max="15086" width="9.7109375" customWidth="1"/>
    <col min="15087" max="15087" width="9.42578125" customWidth="1"/>
    <col min="15334" max="15334" width="15" customWidth="1"/>
    <col min="15335" max="15335" width="11.140625" customWidth="1"/>
    <col min="15336" max="15342" width="9.7109375" customWidth="1"/>
    <col min="15343" max="15343" width="9.42578125" customWidth="1"/>
    <col min="15590" max="15590" width="15" customWidth="1"/>
    <col min="15591" max="15591" width="11.140625" customWidth="1"/>
    <col min="15592" max="15598" width="9.7109375" customWidth="1"/>
    <col min="15599" max="15599" width="9.42578125" customWidth="1"/>
    <col min="15846" max="15846" width="15" customWidth="1"/>
    <col min="15847" max="15847" width="11.140625" customWidth="1"/>
    <col min="15848" max="15854" width="9.7109375" customWidth="1"/>
    <col min="15855" max="15855" width="9.42578125" customWidth="1"/>
    <col min="16102" max="16102" width="15" customWidth="1"/>
    <col min="16103" max="16103" width="11.140625" customWidth="1"/>
    <col min="16104" max="16110" width="9.7109375" customWidth="1"/>
    <col min="16111" max="16111" width="9.42578125" customWidth="1"/>
  </cols>
  <sheetData>
    <row r="1" spans="1:10" ht="17.25">
      <c r="A1" s="859" t="s">
        <v>747</v>
      </c>
      <c r="B1" s="859"/>
      <c r="C1" s="859"/>
      <c r="D1" s="859"/>
      <c r="E1" s="859"/>
      <c r="F1" s="859"/>
      <c r="G1" s="859"/>
      <c r="H1" s="859"/>
      <c r="I1" s="859"/>
      <c r="J1" s="272" t="s">
        <v>340</v>
      </c>
    </row>
    <row r="2" spans="1:10" ht="15.75" thickBot="1">
      <c r="A2" s="1" t="s">
        <v>247</v>
      </c>
      <c r="B2" s="1"/>
      <c r="C2" s="1"/>
      <c r="D2" s="1"/>
      <c r="E2" s="1"/>
      <c r="F2" s="1"/>
      <c r="G2" s="1"/>
      <c r="H2" s="1"/>
      <c r="I2" s="1"/>
      <c r="J2" s="1"/>
    </row>
    <row r="3" spans="1:10" ht="26.25" customHeight="1">
      <c r="A3" s="796" t="s">
        <v>2</v>
      </c>
      <c r="B3" s="797" t="s">
        <v>272</v>
      </c>
      <c r="C3" s="799" t="s">
        <v>643</v>
      </c>
      <c r="D3" s="94" t="s">
        <v>259</v>
      </c>
      <c r="E3" s="94" t="s">
        <v>260</v>
      </c>
      <c r="F3" s="94" t="s">
        <v>644</v>
      </c>
      <c r="G3" s="94" t="s">
        <v>249</v>
      </c>
      <c r="H3" s="94" t="s">
        <v>642</v>
      </c>
      <c r="I3" s="94" t="s">
        <v>250</v>
      </c>
      <c r="J3" s="705" t="s">
        <v>645</v>
      </c>
    </row>
    <row r="4" spans="1:10">
      <c r="A4" s="5" t="s">
        <v>3</v>
      </c>
      <c r="B4" s="670">
        <v>2013</v>
      </c>
      <c r="C4" s="228">
        <v>109</v>
      </c>
      <c r="D4" s="123">
        <v>1134.9932059818002</v>
      </c>
      <c r="E4" s="123">
        <v>777.064049128894</v>
      </c>
      <c r="F4" s="123">
        <v>3329.7175104962926</v>
      </c>
      <c r="G4" s="123">
        <v>5010.6927063382482</v>
      </c>
      <c r="H4" s="123">
        <v>11788.802457741236</v>
      </c>
      <c r="I4" s="123">
        <v>15583.40044677846</v>
      </c>
      <c r="J4" s="126">
        <v>4.1112209999999996</v>
      </c>
    </row>
    <row r="5" spans="1:10">
      <c r="A5" s="7" t="s">
        <v>4</v>
      </c>
      <c r="B5" s="671">
        <v>2013</v>
      </c>
      <c r="C5" s="229">
        <v>586</v>
      </c>
      <c r="D5" s="8">
        <v>1873.620894652274</v>
      </c>
      <c r="E5" s="8">
        <v>1777.9292457874124</v>
      </c>
      <c r="F5" s="8">
        <v>4630.6894970952708</v>
      </c>
      <c r="G5" s="8">
        <v>6491.0827216788139</v>
      </c>
      <c r="H5" s="8">
        <v>16025.163715727576</v>
      </c>
      <c r="I5" s="8">
        <v>10083.623643775651</v>
      </c>
      <c r="J5" s="97">
        <v>263.32724609605759</v>
      </c>
    </row>
    <row r="6" spans="1:10">
      <c r="A6" s="5" t="s">
        <v>5</v>
      </c>
      <c r="B6" s="670">
        <v>2013</v>
      </c>
      <c r="C6" s="228">
        <v>28</v>
      </c>
      <c r="D6" s="123">
        <v>5780.9852826817805</v>
      </c>
      <c r="E6" s="123">
        <v>4378.1764370868405</v>
      </c>
      <c r="F6" s="123">
        <v>32221.779858576119</v>
      </c>
      <c r="G6" s="123">
        <v>4777.5816748087736</v>
      </c>
      <c r="H6" s="123">
        <v>34951.023936463207</v>
      </c>
      <c r="I6" s="123">
        <v>1742.5271382060478</v>
      </c>
      <c r="J6" s="126">
        <v>153.53278833981463</v>
      </c>
    </row>
    <row r="7" spans="1:10">
      <c r="A7" s="7" t="s">
        <v>6</v>
      </c>
      <c r="B7" s="671">
        <v>2013</v>
      </c>
      <c r="C7" s="229">
        <v>41</v>
      </c>
      <c r="D7" s="8">
        <v>4660.7678392797134</v>
      </c>
      <c r="E7" s="8">
        <v>3996.5952102770334</v>
      </c>
      <c r="F7" s="8">
        <v>93644.280116695649</v>
      </c>
      <c r="G7" s="8">
        <v>6339.8585942265754</v>
      </c>
      <c r="H7" s="8">
        <v>23925.248824641436</v>
      </c>
      <c r="I7" s="8">
        <v>387.48793730920903</v>
      </c>
      <c r="J7" s="97">
        <v>55.996530873420042</v>
      </c>
    </row>
    <row r="8" spans="1:10">
      <c r="A8" s="5" t="s">
        <v>7</v>
      </c>
      <c r="B8" s="670">
        <v>2013</v>
      </c>
      <c r="C8" s="228">
        <v>202</v>
      </c>
      <c r="D8" s="123">
        <v>30363.197816258416</v>
      </c>
      <c r="E8" s="123">
        <v>24086.941288584381</v>
      </c>
      <c r="F8" s="123">
        <v>209750.33411259807</v>
      </c>
      <c r="G8" s="123">
        <v>79813.93391652171</v>
      </c>
      <c r="H8" s="123">
        <v>92560.600756056665</v>
      </c>
      <c r="I8" s="123">
        <v>19147.375121579775</v>
      </c>
      <c r="J8" s="126">
        <v>433.25007594324774</v>
      </c>
    </row>
    <row r="9" spans="1:10">
      <c r="A9" s="7" t="s">
        <v>8</v>
      </c>
      <c r="B9" s="671">
        <v>2013</v>
      </c>
      <c r="C9" s="229">
        <v>50</v>
      </c>
      <c r="D9" s="8">
        <v>8192.4988185306847</v>
      </c>
      <c r="E9" s="8">
        <v>6396.320513464203</v>
      </c>
      <c r="F9" s="8">
        <v>89471.028662327881</v>
      </c>
      <c r="G9" s="8">
        <v>3249.3326497917733</v>
      </c>
      <c r="H9" s="8">
        <v>11428.901428293051</v>
      </c>
      <c r="I9" s="8">
        <v>352.92498572853719</v>
      </c>
      <c r="J9" s="97">
        <v>211.80651619306082</v>
      </c>
    </row>
    <row r="10" spans="1:10">
      <c r="A10" s="5" t="s">
        <v>9</v>
      </c>
      <c r="B10" s="670">
        <v>2013</v>
      </c>
      <c r="C10" s="228">
        <v>48</v>
      </c>
      <c r="D10" s="123">
        <v>5001.7030695089525</v>
      </c>
      <c r="E10" s="123">
        <v>2919.5111778862793</v>
      </c>
      <c r="F10" s="123">
        <v>802.76314674528498</v>
      </c>
      <c r="G10" s="123">
        <v>2847.5753749583882</v>
      </c>
      <c r="H10" s="123">
        <v>15482.831611606447</v>
      </c>
      <c r="I10" s="123">
        <v>2744.9046707781881</v>
      </c>
      <c r="J10" s="126">
        <v>61.649557837962163</v>
      </c>
    </row>
    <row r="11" spans="1:10">
      <c r="A11" s="7" t="s">
        <v>10</v>
      </c>
      <c r="B11" s="671">
        <v>2013</v>
      </c>
      <c r="C11" s="229">
        <v>311</v>
      </c>
      <c r="D11" s="8">
        <v>3511.2329031989111</v>
      </c>
      <c r="E11" s="8">
        <v>3137.0108569872773</v>
      </c>
      <c r="F11" s="8">
        <v>27159.497193651081</v>
      </c>
      <c r="G11" s="8">
        <v>5329.8289839602157</v>
      </c>
      <c r="H11" s="8">
        <v>19757.23386576317</v>
      </c>
      <c r="I11" s="8">
        <v>2313.7636938264091</v>
      </c>
      <c r="J11" s="97">
        <v>290.24173330786363</v>
      </c>
    </row>
    <row r="12" spans="1:10">
      <c r="A12" s="699" t="s">
        <v>523</v>
      </c>
      <c r="B12" s="673">
        <v>2013</v>
      </c>
      <c r="C12" s="228">
        <v>813</v>
      </c>
      <c r="D12" s="123">
        <v>1159.3482153604721</v>
      </c>
      <c r="E12" s="123">
        <v>961.37880903462337</v>
      </c>
      <c r="F12" s="123">
        <v>82.19527686872901</v>
      </c>
      <c r="G12" s="123">
        <v>916.27767054755361</v>
      </c>
      <c r="H12" s="123">
        <v>2315.2701001539531</v>
      </c>
      <c r="I12" s="123">
        <v>14477.91704448784</v>
      </c>
      <c r="J12" s="126">
        <v>93.813240842156603</v>
      </c>
    </row>
    <row r="13" spans="1:10">
      <c r="A13" s="7" t="s">
        <v>12</v>
      </c>
      <c r="B13" s="671">
        <v>2013</v>
      </c>
      <c r="C13" s="229">
        <v>118</v>
      </c>
      <c r="D13" s="8">
        <v>3570.0578508210633</v>
      </c>
      <c r="E13" s="8">
        <v>2843.4490786041388</v>
      </c>
      <c r="F13" s="8">
        <v>13867.06483949354</v>
      </c>
      <c r="G13" s="8">
        <v>4158.1618825308178</v>
      </c>
      <c r="H13" s="8">
        <v>11022.523351899306</v>
      </c>
      <c r="I13" s="8">
        <v>2943.6761771682054</v>
      </c>
      <c r="J13" s="97">
        <v>211.04477239042626</v>
      </c>
    </row>
    <row r="14" spans="1:10">
      <c r="A14" s="5" t="s">
        <v>13</v>
      </c>
      <c r="B14" s="670">
        <v>2013</v>
      </c>
      <c r="C14" s="228">
        <v>279</v>
      </c>
      <c r="D14" s="123">
        <v>3437.2570972814574</v>
      </c>
      <c r="E14" s="123">
        <v>2801.1299605059539</v>
      </c>
      <c r="F14" s="123">
        <v>35668.928646948822</v>
      </c>
      <c r="G14" s="123">
        <v>4711.0179479398366</v>
      </c>
      <c r="H14" s="123">
        <v>14244.878162083254</v>
      </c>
      <c r="I14" s="123">
        <v>4115.5544885173585</v>
      </c>
      <c r="J14" s="126">
        <v>266.76256737572595</v>
      </c>
    </row>
    <row r="15" spans="1:10">
      <c r="A15" s="7" t="s">
        <v>14</v>
      </c>
      <c r="B15" s="671">
        <v>2013</v>
      </c>
      <c r="C15" s="229">
        <v>9</v>
      </c>
      <c r="D15" s="8">
        <v>645.08867311469601</v>
      </c>
      <c r="E15" s="8">
        <v>282.29294070488049</v>
      </c>
      <c r="F15" s="8">
        <v>125327.23769451171</v>
      </c>
      <c r="G15" s="8">
        <v>1839.1794516326561</v>
      </c>
      <c r="H15" s="8">
        <v>26803.748950792648</v>
      </c>
      <c r="I15" s="8">
        <v>980.76139751802555</v>
      </c>
      <c r="J15" s="97">
        <v>2.9289614590077115</v>
      </c>
    </row>
    <row r="16" spans="1:10">
      <c r="A16" s="5" t="s">
        <v>15</v>
      </c>
      <c r="B16" s="670">
        <v>2013</v>
      </c>
      <c r="C16" s="228">
        <v>305</v>
      </c>
      <c r="D16" s="123">
        <v>12467.914897726188</v>
      </c>
      <c r="E16" s="123">
        <v>9648.9138436218473</v>
      </c>
      <c r="F16" s="123">
        <v>184115.59100832185</v>
      </c>
      <c r="G16" s="123">
        <v>7399.3204000590222</v>
      </c>
      <c r="H16" s="123">
        <v>33007.671419337246</v>
      </c>
      <c r="I16" s="123">
        <v>6602.4371870421865</v>
      </c>
      <c r="J16" s="126">
        <v>388.13628108549489</v>
      </c>
    </row>
    <row r="17" spans="1:10">
      <c r="A17" s="7" t="s">
        <v>16</v>
      </c>
      <c r="B17" s="671">
        <v>2013</v>
      </c>
      <c r="C17" s="229">
        <v>604</v>
      </c>
      <c r="D17" s="8">
        <v>13079.43484441574</v>
      </c>
      <c r="E17" s="8">
        <v>7631.8465011108756</v>
      </c>
      <c r="F17" s="8">
        <v>17753.690653199767</v>
      </c>
      <c r="G17" s="8">
        <v>1509.9275301027446</v>
      </c>
      <c r="H17" s="8">
        <v>7673.1189729266598</v>
      </c>
      <c r="I17" s="8">
        <v>9424.4986855197294</v>
      </c>
      <c r="J17" s="97">
        <v>52.142289514163146</v>
      </c>
    </row>
    <row r="18" spans="1:10">
      <c r="A18" s="5" t="s">
        <v>17</v>
      </c>
      <c r="B18" s="670">
        <v>2013</v>
      </c>
      <c r="C18" s="228">
        <v>1536</v>
      </c>
      <c r="D18" s="123">
        <v>4129.4982470697669</v>
      </c>
      <c r="E18" s="123">
        <v>2813.7496995324791</v>
      </c>
      <c r="F18" s="123">
        <v>3193.084723493148</v>
      </c>
      <c r="G18" s="123">
        <v>9399.9009888556338</v>
      </c>
      <c r="H18" s="123">
        <v>14250.239712267792</v>
      </c>
      <c r="I18" s="123">
        <v>19188.956058729851</v>
      </c>
      <c r="J18" s="126">
        <v>252.33612469873839</v>
      </c>
    </row>
    <row r="19" spans="1:10">
      <c r="A19" s="7" t="s">
        <v>18</v>
      </c>
      <c r="B19" s="671">
        <v>2013</v>
      </c>
      <c r="C19" s="229">
        <v>143</v>
      </c>
      <c r="D19" s="8">
        <v>4774.1461528847867</v>
      </c>
      <c r="E19" s="8">
        <v>3178.6556185743898</v>
      </c>
      <c r="F19" s="8">
        <v>21665.741816674392</v>
      </c>
      <c r="G19" s="8">
        <v>4077.382498105892</v>
      </c>
      <c r="H19" s="8">
        <v>12758.21446595465</v>
      </c>
      <c r="I19" s="8">
        <v>3204.936273328643</v>
      </c>
      <c r="J19" s="97">
        <v>183.94561581737028</v>
      </c>
    </row>
    <row r="20" spans="1:10">
      <c r="A20" s="5" t="s">
        <v>19</v>
      </c>
      <c r="B20" s="670">
        <v>2013</v>
      </c>
      <c r="C20" s="228">
        <v>68</v>
      </c>
      <c r="D20" s="123">
        <v>1560.2524407802607</v>
      </c>
      <c r="E20" s="123">
        <v>963.92739948868882</v>
      </c>
      <c r="F20" s="123">
        <v>2912.7442053526242</v>
      </c>
      <c r="G20" s="123">
        <v>1963.1753883049373</v>
      </c>
      <c r="H20" s="123">
        <v>7523.5205870051986</v>
      </c>
      <c r="I20" s="123">
        <v>1515.6918170059309</v>
      </c>
      <c r="J20" s="126">
        <v>5.8217236233259193</v>
      </c>
    </row>
    <row r="21" spans="1:10">
      <c r="A21" s="7" t="s">
        <v>20</v>
      </c>
      <c r="B21" s="671">
        <v>2013</v>
      </c>
      <c r="C21" s="229">
        <v>7</v>
      </c>
      <c r="D21" s="8">
        <v>3602.6494182217343</v>
      </c>
      <c r="E21" s="8">
        <v>2042.7689714507974</v>
      </c>
      <c r="F21" s="8">
        <v>132.42371993048516</v>
      </c>
      <c r="G21" s="8">
        <v>19.715575047217243</v>
      </c>
      <c r="H21" s="8">
        <v>405.93362076971573</v>
      </c>
      <c r="I21" s="8">
        <v>15.069662339185829</v>
      </c>
      <c r="J21" s="97">
        <v>2.071376007554758</v>
      </c>
    </row>
    <row r="22" spans="1:10">
      <c r="A22" s="5" t="s">
        <v>21</v>
      </c>
      <c r="B22" s="670">
        <v>2013</v>
      </c>
      <c r="C22" s="228">
        <v>516</v>
      </c>
      <c r="D22" s="123">
        <v>7910.5987801446972</v>
      </c>
      <c r="E22" s="123">
        <v>5860.7309134891066</v>
      </c>
      <c r="F22" s="123">
        <v>23040.139795622756</v>
      </c>
      <c r="G22" s="123">
        <v>8875.4912291476485</v>
      </c>
      <c r="H22" s="123">
        <v>30019.538528732592</v>
      </c>
      <c r="I22" s="123">
        <v>9291.09687061562</v>
      </c>
      <c r="J22" s="126">
        <v>388.22916954265833</v>
      </c>
    </row>
    <row r="23" spans="1:10">
      <c r="A23" s="7" t="s">
        <v>22</v>
      </c>
      <c r="B23" s="671">
        <v>2013</v>
      </c>
      <c r="C23" s="229">
        <v>21</v>
      </c>
      <c r="D23" s="8">
        <v>9501.1054130762077</v>
      </c>
      <c r="E23" s="8">
        <v>5815.5800018904201</v>
      </c>
      <c r="F23" s="8">
        <v>109693.20478045112</v>
      </c>
      <c r="G23" s="8">
        <v>2704.9396229673921</v>
      </c>
      <c r="H23" s="8">
        <v>14612.198268859951</v>
      </c>
      <c r="I23" s="8">
        <v>2134.7418411216513</v>
      </c>
      <c r="J23" s="97">
        <v>98.509259190356829</v>
      </c>
    </row>
    <row r="24" spans="1:10">
      <c r="A24" s="5" t="s">
        <v>23</v>
      </c>
      <c r="B24" s="670">
        <v>2013</v>
      </c>
      <c r="C24" s="228">
        <v>245</v>
      </c>
      <c r="D24" s="123">
        <v>4276.5130668681204</v>
      </c>
      <c r="E24" s="123">
        <v>2648.6978294269647</v>
      </c>
      <c r="F24" s="123">
        <v>5768.2497496579008</v>
      </c>
      <c r="G24" s="123">
        <v>2565.3400868381582</v>
      </c>
      <c r="H24" s="123">
        <v>8214.4028935863207</v>
      </c>
      <c r="I24" s="123">
        <v>1993.3858997587629</v>
      </c>
      <c r="J24" s="126">
        <v>92.846452060264511</v>
      </c>
    </row>
    <row r="25" spans="1:10">
      <c r="A25" s="7" t="s">
        <v>24</v>
      </c>
      <c r="B25" s="671">
        <v>2013</v>
      </c>
      <c r="C25" s="229">
        <v>169</v>
      </c>
      <c r="D25" s="8">
        <v>1599.9344626747356</v>
      </c>
      <c r="E25" s="8">
        <v>1409.4001428990641</v>
      </c>
      <c r="F25" s="8">
        <v>3356.3438042795242</v>
      </c>
      <c r="G25" s="8">
        <v>2591.8010974841072</v>
      </c>
      <c r="H25" s="8">
        <v>7545.796872852723</v>
      </c>
      <c r="I25" s="8">
        <v>4418.2511783924729</v>
      </c>
      <c r="J25" s="97">
        <v>114.97514887832205</v>
      </c>
    </row>
    <row r="26" spans="1:10">
      <c r="A26" s="5" t="s">
        <v>25</v>
      </c>
      <c r="B26" s="670">
        <v>2013</v>
      </c>
      <c r="C26" s="228">
        <v>11</v>
      </c>
      <c r="D26" s="123">
        <v>3063.4159700312657</v>
      </c>
      <c r="E26" s="123">
        <v>1779.9916939619759</v>
      </c>
      <c r="F26" s="123">
        <v>398.61766786088805</v>
      </c>
      <c r="G26" s="123">
        <v>81.762965573318553</v>
      </c>
      <c r="H26" s="123">
        <v>1134.8189297102101</v>
      </c>
      <c r="I26" s="123">
        <v>16.51398433610629</v>
      </c>
      <c r="J26" s="126">
        <v>22.417673445054223</v>
      </c>
    </row>
    <row r="27" spans="1:10">
      <c r="A27" s="7" t="s">
        <v>26</v>
      </c>
      <c r="B27" s="671">
        <v>2013</v>
      </c>
      <c r="C27" s="229">
        <v>125</v>
      </c>
      <c r="D27" s="8">
        <v>13286.355530420709</v>
      </c>
      <c r="E27" s="8">
        <v>8929.6501492493844</v>
      </c>
      <c r="F27" s="8">
        <v>77753.309538554531</v>
      </c>
      <c r="G27" s="8">
        <v>3502.7697663496861</v>
      </c>
      <c r="H27" s="8">
        <v>65491.127070763687</v>
      </c>
      <c r="I27" s="8">
        <v>1805.5195496605752</v>
      </c>
      <c r="J27" s="97">
        <v>233.14595449639646</v>
      </c>
    </row>
    <row r="28" spans="1:10">
      <c r="A28" s="5" t="s">
        <v>27</v>
      </c>
      <c r="B28" s="670">
        <v>2013</v>
      </c>
      <c r="C28" s="228">
        <v>64</v>
      </c>
      <c r="D28" s="123">
        <v>6846.1912474801529</v>
      </c>
      <c r="E28" s="123">
        <v>5263.2147920115112</v>
      </c>
      <c r="F28" s="123">
        <v>88494.758551852734</v>
      </c>
      <c r="G28" s="123">
        <v>762.83312283973441</v>
      </c>
      <c r="H28" s="123">
        <v>7448.339977227176</v>
      </c>
      <c r="I28" s="123">
        <v>331.01311443230088</v>
      </c>
      <c r="J28" s="126">
        <v>122.23989625345985</v>
      </c>
    </row>
    <row r="29" spans="1:10">
      <c r="A29" s="7" t="s">
        <v>28</v>
      </c>
      <c r="B29" s="671">
        <v>2013</v>
      </c>
      <c r="C29" s="229">
        <v>198</v>
      </c>
      <c r="D29" s="8">
        <v>9722.8453409082631</v>
      </c>
      <c r="E29" s="8">
        <v>7660.5028222748742</v>
      </c>
      <c r="F29" s="8">
        <v>94023.94230579627</v>
      </c>
      <c r="G29" s="8">
        <v>3286.2381076079891</v>
      </c>
      <c r="H29" s="8">
        <v>17462.193079238717</v>
      </c>
      <c r="I29" s="8">
        <v>3432.1800512366117</v>
      </c>
      <c r="J29" s="97">
        <v>341.20759937564605</v>
      </c>
    </row>
    <row r="30" spans="1:10">
      <c r="A30" s="5" t="s">
        <v>29</v>
      </c>
      <c r="B30" s="670">
        <v>2013</v>
      </c>
      <c r="C30" s="228">
        <v>159</v>
      </c>
      <c r="D30" s="123">
        <v>8812.5697262491394</v>
      </c>
      <c r="E30" s="123">
        <v>5227.662106173897</v>
      </c>
      <c r="F30" s="123">
        <v>93321.335769974816</v>
      </c>
      <c r="G30" s="123">
        <v>9194.6468481014654</v>
      </c>
      <c r="H30" s="123">
        <v>38038.485886235379</v>
      </c>
      <c r="I30" s="123">
        <v>5429.7021773430351</v>
      </c>
      <c r="J30" s="126">
        <v>56.496390371193264</v>
      </c>
    </row>
    <row r="31" spans="1:10">
      <c r="A31" s="7" t="s">
        <v>30</v>
      </c>
      <c r="B31" s="671">
        <v>2013</v>
      </c>
      <c r="C31" s="229">
        <v>199</v>
      </c>
      <c r="D31" s="8">
        <v>7719.3584041947906</v>
      </c>
      <c r="E31" s="8">
        <v>6775.5797254521704</v>
      </c>
      <c r="F31" s="8">
        <v>42344.578095027697</v>
      </c>
      <c r="G31" s="8">
        <v>109558.66212092584</v>
      </c>
      <c r="H31" s="8">
        <v>63679.948938052141</v>
      </c>
      <c r="I31" s="8">
        <v>20489.210940230427</v>
      </c>
      <c r="J31" s="97">
        <v>727.94815256190304</v>
      </c>
    </row>
    <row r="32" spans="1:10">
      <c r="A32" s="5" t="s">
        <v>31</v>
      </c>
      <c r="B32" s="670">
        <v>2013</v>
      </c>
      <c r="C32" s="228">
        <v>84</v>
      </c>
      <c r="D32" s="123">
        <v>237.84759405974319</v>
      </c>
      <c r="E32" s="123">
        <v>155.45637175814082</v>
      </c>
      <c r="F32" s="123">
        <v>1145.9166393639971</v>
      </c>
      <c r="G32" s="123">
        <v>347.89185672811101</v>
      </c>
      <c r="H32" s="123">
        <v>1096.5047709495032</v>
      </c>
      <c r="I32" s="123">
        <v>1292.3597198324953</v>
      </c>
      <c r="J32" s="126">
        <v>7.2799177338068697</v>
      </c>
    </row>
    <row r="33" spans="1:10">
      <c r="A33" s="7" t="s">
        <v>32</v>
      </c>
      <c r="B33" s="671">
        <v>2013</v>
      </c>
      <c r="C33" s="229">
        <v>207</v>
      </c>
      <c r="D33" s="8">
        <v>50502.444366611424</v>
      </c>
      <c r="E33" s="8">
        <v>32498.246878236921</v>
      </c>
      <c r="F33" s="8">
        <v>177554.30899854863</v>
      </c>
      <c r="G33" s="8">
        <v>62138.374225407832</v>
      </c>
      <c r="H33" s="8">
        <v>72650.008683533408</v>
      </c>
      <c r="I33" s="8">
        <v>7559.5236363153272</v>
      </c>
      <c r="J33" s="97">
        <v>804.47160468921436</v>
      </c>
    </row>
    <row r="34" spans="1:10">
      <c r="A34" s="5" t="s">
        <v>33</v>
      </c>
      <c r="B34" s="670">
        <v>2013</v>
      </c>
      <c r="C34" s="228">
        <v>46</v>
      </c>
      <c r="D34" s="123">
        <v>1986.6216462680036</v>
      </c>
      <c r="E34" s="123">
        <v>1800.6630178983651</v>
      </c>
      <c r="F34" s="123">
        <v>23647.518330028415</v>
      </c>
      <c r="G34" s="123">
        <v>2095.6002875170893</v>
      </c>
      <c r="H34" s="123">
        <v>9966.1178855542003</v>
      </c>
      <c r="I34" s="123">
        <v>410.88933777295131</v>
      </c>
      <c r="J34" s="126">
        <v>162.30349946420841</v>
      </c>
    </row>
    <row r="35" spans="1:10">
      <c r="A35" s="7" t="s">
        <v>34</v>
      </c>
      <c r="B35" s="671">
        <v>2013</v>
      </c>
      <c r="C35" s="229">
        <v>17</v>
      </c>
      <c r="D35" s="8">
        <v>7.1165696462934811</v>
      </c>
      <c r="E35" s="8">
        <v>6.2600614086934812</v>
      </c>
      <c r="F35" s="8">
        <v>17.172634233759997</v>
      </c>
      <c r="G35" s="8">
        <v>21.760693659431904</v>
      </c>
      <c r="H35" s="8">
        <v>82.199893496626927</v>
      </c>
      <c r="I35" s="8">
        <v>20.950469465450716</v>
      </c>
      <c r="J35" s="97">
        <v>2.2430579392000003</v>
      </c>
    </row>
    <row r="36" spans="1:10" ht="15.75" thickBot="1">
      <c r="A36" s="9" t="s">
        <v>35</v>
      </c>
      <c r="B36" s="672">
        <v>2013</v>
      </c>
      <c r="C36" s="230">
        <v>7318</v>
      </c>
      <c r="D36" s="231">
        <v>234417.56578640171</v>
      </c>
      <c r="E36" s="231">
        <v>166469.2981079625</v>
      </c>
      <c r="F36" s="231">
        <v>1606288.1893442308</v>
      </c>
      <c r="G36" s="231">
        <v>357582.05798655795</v>
      </c>
      <c r="H36" s="231">
        <v>693366.60761827463</v>
      </c>
      <c r="I36" s="231">
        <v>173450.84520015298</v>
      </c>
      <c r="J36" s="825">
        <v>6107.2323984070599</v>
      </c>
    </row>
    <row r="37" spans="1:10" s="614" customFormat="1">
      <c r="A37" s="674"/>
      <c r="B37" s="675"/>
      <c r="C37" s="676"/>
      <c r="D37" s="677"/>
      <c r="E37" s="677"/>
      <c r="F37" s="677"/>
      <c r="G37" s="677"/>
      <c r="H37" s="677"/>
      <c r="I37" s="677"/>
      <c r="J37" s="677"/>
    </row>
    <row r="38" spans="1:10" s="614" customFormat="1" ht="17.25">
      <c r="A38" s="859" t="s">
        <v>747</v>
      </c>
      <c r="B38" s="859"/>
      <c r="C38" s="859"/>
      <c r="D38" s="859"/>
      <c r="E38" s="859"/>
      <c r="F38" s="859"/>
      <c r="G38" s="859"/>
      <c r="H38" s="859"/>
      <c r="I38" s="859"/>
      <c r="J38" s="272" t="s">
        <v>324</v>
      </c>
    </row>
    <row r="39" spans="1:10" s="614" customFormat="1" ht="15.75" thickBot="1">
      <c r="A39" s="1" t="s">
        <v>247</v>
      </c>
      <c r="B39" s="1"/>
      <c r="C39" s="1"/>
      <c r="D39" s="1"/>
      <c r="E39" s="1"/>
      <c r="F39" s="1"/>
      <c r="G39" s="1"/>
      <c r="H39" s="1"/>
      <c r="I39" s="1"/>
      <c r="J39" s="1"/>
    </row>
    <row r="40" spans="1:10" s="614" customFormat="1" ht="34.5">
      <c r="A40" s="664" t="s">
        <v>2</v>
      </c>
      <c r="B40" s="665" t="s">
        <v>272</v>
      </c>
      <c r="C40" s="667" t="s">
        <v>643</v>
      </c>
      <c r="D40" s="94" t="s">
        <v>259</v>
      </c>
      <c r="E40" s="94" t="s">
        <v>260</v>
      </c>
      <c r="F40" s="94" t="s">
        <v>644</v>
      </c>
      <c r="G40" s="94" t="s">
        <v>249</v>
      </c>
      <c r="H40" s="94" t="s">
        <v>642</v>
      </c>
      <c r="I40" s="94" t="s">
        <v>250</v>
      </c>
      <c r="J40" s="94" t="s">
        <v>645</v>
      </c>
    </row>
    <row r="41" spans="1:10" s="614" customFormat="1">
      <c r="A41" s="5" t="s">
        <v>3</v>
      </c>
      <c r="B41" s="670">
        <v>2014</v>
      </c>
      <c r="C41" s="228">
        <v>109</v>
      </c>
      <c r="D41" s="123">
        <v>1139.8142123441958</v>
      </c>
      <c r="E41" s="123">
        <v>779.29190855679883</v>
      </c>
      <c r="F41" s="123">
        <v>3432.2103892963146</v>
      </c>
      <c r="G41" s="123">
        <v>5402.1312884442705</v>
      </c>
      <c r="H41" s="123">
        <v>12609.837944086823</v>
      </c>
      <c r="I41" s="123">
        <v>14222.958568864364</v>
      </c>
      <c r="J41" s="123">
        <v>3.3581077352066413</v>
      </c>
    </row>
    <row r="42" spans="1:10" s="614" customFormat="1">
      <c r="A42" s="7" t="s">
        <v>4</v>
      </c>
      <c r="B42" s="671">
        <v>2014</v>
      </c>
      <c r="C42" s="229">
        <v>586</v>
      </c>
      <c r="D42" s="8">
        <v>1961.3582455827022</v>
      </c>
      <c r="E42" s="8">
        <v>1865.1191306944397</v>
      </c>
      <c r="F42" s="8">
        <v>2943.996327239689</v>
      </c>
      <c r="G42" s="8">
        <v>7731.1551236843297</v>
      </c>
      <c r="H42" s="8">
        <v>16385.349943286346</v>
      </c>
      <c r="I42" s="8">
        <v>11509.679257280935</v>
      </c>
      <c r="J42" s="8">
        <v>271.7452041777097</v>
      </c>
    </row>
    <row r="43" spans="1:10" s="614" customFormat="1">
      <c r="A43" s="5" t="s">
        <v>5</v>
      </c>
      <c r="B43" s="670">
        <v>2014</v>
      </c>
      <c r="C43" s="228">
        <v>28</v>
      </c>
      <c r="D43" s="123">
        <v>3788.5612244919498</v>
      </c>
      <c r="E43" s="123">
        <v>2865.2988257011525</v>
      </c>
      <c r="F43" s="123">
        <v>21172.163696133044</v>
      </c>
      <c r="G43" s="123">
        <v>3104.32753975374</v>
      </c>
      <c r="H43" s="123">
        <v>22746.17076241607</v>
      </c>
      <c r="I43" s="123">
        <v>1162.0627723845923</v>
      </c>
      <c r="J43" s="123">
        <v>97.60303780694278</v>
      </c>
    </row>
    <row r="44" spans="1:10" s="614" customFormat="1">
      <c r="A44" s="7" t="s">
        <v>6</v>
      </c>
      <c r="B44" s="671">
        <v>2014</v>
      </c>
      <c r="C44" s="229">
        <v>41</v>
      </c>
      <c r="D44" s="8">
        <v>4115.8018335660481</v>
      </c>
      <c r="E44" s="8">
        <v>3611.0107302902466</v>
      </c>
      <c r="F44" s="8">
        <v>82093.602232767444</v>
      </c>
      <c r="G44" s="8">
        <v>6022.4258906468522</v>
      </c>
      <c r="H44" s="8">
        <v>21528.728788176893</v>
      </c>
      <c r="I44" s="8">
        <v>355.34847744685203</v>
      </c>
      <c r="J44" s="8">
        <v>47.87662712082939</v>
      </c>
    </row>
    <row r="45" spans="1:10" s="614" customFormat="1">
      <c r="A45" s="5" t="s">
        <v>7</v>
      </c>
      <c r="B45" s="670">
        <v>2014</v>
      </c>
      <c r="C45" s="228">
        <v>202</v>
      </c>
      <c r="D45" s="123">
        <v>31195.145642724256</v>
      </c>
      <c r="E45" s="123">
        <v>24627.506672095162</v>
      </c>
      <c r="F45" s="123">
        <v>223525.31642684343</v>
      </c>
      <c r="G45" s="123">
        <v>80075.647744250789</v>
      </c>
      <c r="H45" s="123">
        <v>97591.033876679983</v>
      </c>
      <c r="I45" s="123">
        <v>18396.811252902095</v>
      </c>
      <c r="J45" s="123">
        <v>437.11977311794556</v>
      </c>
    </row>
    <row r="46" spans="1:10" s="614" customFormat="1">
      <c r="A46" s="7" t="s">
        <v>8</v>
      </c>
      <c r="B46" s="671">
        <v>2014</v>
      </c>
      <c r="C46" s="229">
        <v>50</v>
      </c>
      <c r="D46" s="8">
        <v>6558.3976017095365</v>
      </c>
      <c r="E46" s="8">
        <v>4972.4965568837342</v>
      </c>
      <c r="F46" s="8">
        <v>59224.999901420757</v>
      </c>
      <c r="G46" s="8">
        <v>3100.0015482640483</v>
      </c>
      <c r="H46" s="8">
        <v>10047.474501532426</v>
      </c>
      <c r="I46" s="8">
        <v>317.42578105613433</v>
      </c>
      <c r="J46" s="8">
        <v>174.83378923926537</v>
      </c>
    </row>
    <row r="47" spans="1:10" s="614" customFormat="1">
      <c r="A47" s="5" t="s">
        <v>9</v>
      </c>
      <c r="B47" s="670">
        <v>2014</v>
      </c>
      <c r="C47" s="228">
        <v>48</v>
      </c>
      <c r="D47" s="123">
        <v>2963.3541206058485</v>
      </c>
      <c r="E47" s="123">
        <v>1745.3187410213081</v>
      </c>
      <c r="F47" s="123">
        <v>360.52090843997553</v>
      </c>
      <c r="G47" s="123">
        <v>2529.8662142529288</v>
      </c>
      <c r="H47" s="123">
        <v>13596.825139636618</v>
      </c>
      <c r="I47" s="123">
        <v>2431.1086341010277</v>
      </c>
      <c r="J47" s="123">
        <v>48.307020764297278</v>
      </c>
    </row>
    <row r="48" spans="1:10" s="614" customFormat="1">
      <c r="A48" s="7" t="s">
        <v>10</v>
      </c>
      <c r="B48" s="671">
        <v>2014</v>
      </c>
      <c r="C48" s="229">
        <v>311</v>
      </c>
      <c r="D48" s="8">
        <v>3081.3406833995818</v>
      </c>
      <c r="E48" s="8">
        <v>2765.9403588364676</v>
      </c>
      <c r="F48" s="8">
        <v>17899.64549473879</v>
      </c>
      <c r="G48" s="8">
        <v>4828.2014584870076</v>
      </c>
      <c r="H48" s="8">
        <v>18925.251821827507</v>
      </c>
      <c r="I48" s="8">
        <v>2777.6024077966749</v>
      </c>
      <c r="J48" s="8">
        <v>280.32791983430741</v>
      </c>
    </row>
    <row r="49" spans="1:10" s="614" customFormat="1">
      <c r="A49" s="699" t="s">
        <v>523</v>
      </c>
      <c r="B49" s="673">
        <v>2014</v>
      </c>
      <c r="C49" s="228">
        <v>813</v>
      </c>
      <c r="D49" s="123">
        <v>1171.4742972793904</v>
      </c>
      <c r="E49" s="123">
        <v>986.05383053351045</v>
      </c>
      <c r="F49" s="123">
        <v>76.060429657754128</v>
      </c>
      <c r="G49" s="123">
        <v>979.80665422448919</v>
      </c>
      <c r="H49" s="123">
        <v>2478.5484296414879</v>
      </c>
      <c r="I49" s="123">
        <v>14379.075741386045</v>
      </c>
      <c r="J49" s="123">
        <v>98.984883880723558</v>
      </c>
    </row>
    <row r="50" spans="1:10" s="614" customFormat="1">
      <c r="A50" s="7" t="s">
        <v>12</v>
      </c>
      <c r="B50" s="671">
        <v>2014</v>
      </c>
      <c r="C50" s="229">
        <v>118</v>
      </c>
      <c r="D50" s="8">
        <v>3374.4085900925697</v>
      </c>
      <c r="E50" s="8">
        <v>2670.1646182312134</v>
      </c>
      <c r="F50" s="8">
        <v>9169.6772291675316</v>
      </c>
      <c r="G50" s="8">
        <v>4242.0201062373189</v>
      </c>
      <c r="H50" s="8">
        <v>11046.706591300583</v>
      </c>
      <c r="I50" s="8">
        <v>2886.841154025542</v>
      </c>
      <c r="J50" s="8">
        <v>210.93553189103383</v>
      </c>
    </row>
    <row r="51" spans="1:10" s="614" customFormat="1">
      <c r="A51" s="5" t="s">
        <v>13</v>
      </c>
      <c r="B51" s="670">
        <v>2014</v>
      </c>
      <c r="C51" s="228">
        <v>279</v>
      </c>
      <c r="D51" s="123">
        <v>3160.4885377398045</v>
      </c>
      <c r="E51" s="123">
        <v>2588.204891533725</v>
      </c>
      <c r="F51" s="123">
        <v>30498.137270066305</v>
      </c>
      <c r="G51" s="123">
        <v>4582.0268871056423</v>
      </c>
      <c r="H51" s="123">
        <v>13829.908031561801</v>
      </c>
      <c r="I51" s="123">
        <v>3845.8479819041654</v>
      </c>
      <c r="J51" s="123">
        <v>254.72337976342052</v>
      </c>
    </row>
    <row r="52" spans="1:10" s="614" customFormat="1">
      <c r="A52" s="7" t="s">
        <v>14</v>
      </c>
      <c r="B52" s="671">
        <v>2014</v>
      </c>
      <c r="C52" s="229">
        <v>9</v>
      </c>
      <c r="D52" s="8">
        <v>689.04894125218561</v>
      </c>
      <c r="E52" s="8">
        <v>300.46801481259922</v>
      </c>
      <c r="F52" s="8">
        <v>134416.19960548406</v>
      </c>
      <c r="G52" s="8">
        <v>1982.1507992019413</v>
      </c>
      <c r="H52" s="8">
        <v>28789.692039735524</v>
      </c>
      <c r="I52" s="8">
        <v>1010.5235654081673</v>
      </c>
      <c r="J52" s="8">
        <v>2.5247215542963426</v>
      </c>
    </row>
    <row r="53" spans="1:10" s="614" customFormat="1">
      <c r="A53" s="5" t="s">
        <v>15</v>
      </c>
      <c r="B53" s="670">
        <v>2014</v>
      </c>
      <c r="C53" s="228">
        <v>305</v>
      </c>
      <c r="D53" s="123">
        <v>9981.0892485068398</v>
      </c>
      <c r="E53" s="123">
        <v>7468.9753550316245</v>
      </c>
      <c r="F53" s="123">
        <v>136880.38557686927</v>
      </c>
      <c r="G53" s="123">
        <v>7110.7318115691141</v>
      </c>
      <c r="H53" s="123">
        <v>29773.12721954977</v>
      </c>
      <c r="I53" s="123">
        <v>6464.5852461025042</v>
      </c>
      <c r="J53" s="123">
        <v>328.59481250206494</v>
      </c>
    </row>
    <row r="54" spans="1:10" s="614" customFormat="1">
      <c r="A54" s="7" t="s">
        <v>16</v>
      </c>
      <c r="B54" s="671">
        <v>2014</v>
      </c>
      <c r="C54" s="229">
        <v>604</v>
      </c>
      <c r="D54" s="8">
        <v>7748.779906484132</v>
      </c>
      <c r="E54" s="8">
        <v>4570.153336105157</v>
      </c>
      <c r="F54" s="8">
        <v>7560.975103049137</v>
      </c>
      <c r="G54" s="8">
        <v>1670.9192256577471</v>
      </c>
      <c r="H54" s="8">
        <v>7002.2195565155762</v>
      </c>
      <c r="I54" s="8">
        <v>10429.975720734745</v>
      </c>
      <c r="J54" s="8">
        <v>44.423987968782882</v>
      </c>
    </row>
    <row r="55" spans="1:10" s="614" customFormat="1">
      <c r="A55" s="5" t="s">
        <v>17</v>
      </c>
      <c r="B55" s="670">
        <v>2014</v>
      </c>
      <c r="C55" s="228">
        <v>1536</v>
      </c>
      <c r="D55" s="123">
        <v>4142.7139237868914</v>
      </c>
      <c r="E55" s="123">
        <v>2837.5336515223912</v>
      </c>
      <c r="F55" s="123">
        <v>1899.5943775900903</v>
      </c>
      <c r="G55" s="123">
        <v>9783.6963457497768</v>
      </c>
      <c r="H55" s="123">
        <v>14812.767583240278</v>
      </c>
      <c r="I55" s="123">
        <v>20172.964960924463</v>
      </c>
      <c r="J55" s="123">
        <v>266.07492144379796</v>
      </c>
    </row>
    <row r="56" spans="1:10" s="614" customFormat="1">
      <c r="A56" s="7" t="s">
        <v>18</v>
      </c>
      <c r="B56" s="671">
        <v>2014</v>
      </c>
      <c r="C56" s="229">
        <v>143</v>
      </c>
      <c r="D56" s="8">
        <v>3478.8154291060141</v>
      </c>
      <c r="E56" s="8">
        <v>2406.7756408846717</v>
      </c>
      <c r="F56" s="8">
        <v>15167.374363211838</v>
      </c>
      <c r="G56" s="8">
        <v>4062.6670844944415</v>
      </c>
      <c r="H56" s="8">
        <v>12312.766026623714</v>
      </c>
      <c r="I56" s="8">
        <v>3581.6589946111435</v>
      </c>
      <c r="J56" s="8">
        <v>176.60869838863835</v>
      </c>
    </row>
    <row r="57" spans="1:10" s="614" customFormat="1">
      <c r="A57" s="5" t="s">
        <v>19</v>
      </c>
      <c r="B57" s="670">
        <v>2014</v>
      </c>
      <c r="C57" s="228">
        <v>68</v>
      </c>
      <c r="D57" s="123">
        <v>1157.6237204215179</v>
      </c>
      <c r="E57" s="123">
        <v>729.66669932438845</v>
      </c>
      <c r="F57" s="123">
        <v>1301.0542931050268</v>
      </c>
      <c r="G57" s="123">
        <v>2087.9793327956681</v>
      </c>
      <c r="H57" s="123">
        <v>7884.2352350987094</v>
      </c>
      <c r="I57" s="123">
        <v>1425.966674897687</v>
      </c>
      <c r="J57" s="123">
        <v>3.630511465624835</v>
      </c>
    </row>
    <row r="58" spans="1:10" s="614" customFormat="1">
      <c r="A58" s="7" t="s">
        <v>20</v>
      </c>
      <c r="B58" s="671">
        <v>2014</v>
      </c>
      <c r="C58" s="229">
        <v>7</v>
      </c>
      <c r="D58" s="8">
        <v>2066.6668200157615</v>
      </c>
      <c r="E58" s="8">
        <v>1165.951787739589</v>
      </c>
      <c r="F58" s="8">
        <v>57.131059053183463</v>
      </c>
      <c r="G58" s="8">
        <v>22.846747858686843</v>
      </c>
      <c r="H58" s="8">
        <v>264.85583254594565</v>
      </c>
      <c r="I58" s="8">
        <v>13.653343374968244</v>
      </c>
      <c r="J58" s="8">
        <v>2.6228773309449851</v>
      </c>
    </row>
    <row r="59" spans="1:10" s="614" customFormat="1">
      <c r="A59" s="5" t="s">
        <v>21</v>
      </c>
      <c r="B59" s="670">
        <v>2014</v>
      </c>
      <c r="C59" s="228">
        <v>516</v>
      </c>
      <c r="D59" s="123">
        <v>7789.5966443570514</v>
      </c>
      <c r="E59" s="123">
        <v>5778.3965738204497</v>
      </c>
      <c r="F59" s="123">
        <v>22868.132095404198</v>
      </c>
      <c r="G59" s="123">
        <v>8774.1019026750982</v>
      </c>
      <c r="H59" s="123">
        <v>30175.500551218352</v>
      </c>
      <c r="I59" s="123">
        <v>9782.0627141469977</v>
      </c>
      <c r="J59" s="123">
        <v>395.47408206618934</v>
      </c>
    </row>
    <row r="60" spans="1:10" s="614" customFormat="1">
      <c r="A60" s="7" t="s">
        <v>22</v>
      </c>
      <c r="B60" s="671">
        <v>2014</v>
      </c>
      <c r="C60" s="229">
        <v>21</v>
      </c>
      <c r="D60" s="8">
        <v>6732.5100363350903</v>
      </c>
      <c r="E60" s="8">
        <v>4211.5188835344889</v>
      </c>
      <c r="F60" s="8">
        <v>100106.61234786602</v>
      </c>
      <c r="G60" s="8">
        <v>2670.6754902108114</v>
      </c>
      <c r="H60" s="8">
        <v>14097.3998812686</v>
      </c>
      <c r="I60" s="8">
        <v>1906.5241568503741</v>
      </c>
      <c r="J60" s="8">
        <v>88.475366245575657</v>
      </c>
    </row>
    <row r="61" spans="1:10" s="614" customFormat="1">
      <c r="A61" s="5" t="s">
        <v>23</v>
      </c>
      <c r="B61" s="670">
        <v>2014</v>
      </c>
      <c r="C61" s="228">
        <v>245</v>
      </c>
      <c r="D61" s="123">
        <v>2896.8927436266736</v>
      </c>
      <c r="E61" s="123">
        <v>1843.0345390716452</v>
      </c>
      <c r="F61" s="123">
        <v>2927.1872156141835</v>
      </c>
      <c r="G61" s="123">
        <v>2579.5457368947577</v>
      </c>
      <c r="H61" s="123">
        <v>7621.3591596422139</v>
      </c>
      <c r="I61" s="123">
        <v>1914.5231895719496</v>
      </c>
      <c r="J61" s="123">
        <v>91.725396312747975</v>
      </c>
    </row>
    <row r="62" spans="1:10" s="614" customFormat="1">
      <c r="A62" s="7" t="s">
        <v>24</v>
      </c>
      <c r="B62" s="671">
        <v>2014</v>
      </c>
      <c r="C62" s="229">
        <v>169</v>
      </c>
      <c r="D62" s="8">
        <v>1680.7313191277005</v>
      </c>
      <c r="E62" s="8">
        <v>1475.8224236553244</v>
      </c>
      <c r="F62" s="8">
        <v>2371.7496307856845</v>
      </c>
      <c r="G62" s="8">
        <v>2676.5225790541745</v>
      </c>
      <c r="H62" s="8">
        <v>7688.9795406755529</v>
      </c>
      <c r="I62" s="8">
        <v>4994.7252370053229</v>
      </c>
      <c r="J62" s="8">
        <v>113.27194398158221</v>
      </c>
    </row>
    <row r="63" spans="1:10" s="614" customFormat="1">
      <c r="A63" s="5" t="s">
        <v>25</v>
      </c>
      <c r="B63" s="670">
        <v>2014</v>
      </c>
      <c r="C63" s="228">
        <v>11</v>
      </c>
      <c r="D63" s="123">
        <v>1755.1412661367269</v>
      </c>
      <c r="E63" s="123">
        <v>1021.22213771642</v>
      </c>
      <c r="F63" s="123">
        <v>259.03434729436219</v>
      </c>
      <c r="G63" s="123">
        <v>44.535602473478384</v>
      </c>
      <c r="H63" s="123">
        <v>623.31523721939959</v>
      </c>
      <c r="I63" s="123">
        <v>8.8961145256898728</v>
      </c>
      <c r="J63" s="123">
        <v>12.300159817289654</v>
      </c>
    </row>
    <row r="64" spans="1:10" s="614" customFormat="1">
      <c r="A64" s="7" t="s">
        <v>26</v>
      </c>
      <c r="B64" s="671">
        <v>2014</v>
      </c>
      <c r="C64" s="229">
        <v>125</v>
      </c>
      <c r="D64" s="8">
        <v>8798.8448757507631</v>
      </c>
      <c r="E64" s="8">
        <v>6143.0056509785827</v>
      </c>
      <c r="F64" s="8">
        <v>62188.036736204922</v>
      </c>
      <c r="G64" s="8">
        <v>3588.9086959129663</v>
      </c>
      <c r="H64" s="8">
        <v>65935.042574474821</v>
      </c>
      <c r="I64" s="8">
        <v>1852.0468374373204</v>
      </c>
      <c r="J64" s="8">
        <v>221.33399164889923</v>
      </c>
    </row>
    <row r="65" spans="1:10" s="614" customFormat="1">
      <c r="A65" s="5" t="s">
        <v>27</v>
      </c>
      <c r="B65" s="670">
        <v>2014</v>
      </c>
      <c r="C65" s="228">
        <v>64</v>
      </c>
      <c r="D65" s="123">
        <v>4055.0440006045319</v>
      </c>
      <c r="E65" s="123">
        <v>3177.8921241160028</v>
      </c>
      <c r="F65" s="123">
        <v>52933.379077502788</v>
      </c>
      <c r="G65" s="123">
        <v>467.21951689544051</v>
      </c>
      <c r="H65" s="123">
        <v>4435.6878468939849</v>
      </c>
      <c r="I65" s="123">
        <v>327.22099068353702</v>
      </c>
      <c r="J65" s="123">
        <v>73.924860265231885</v>
      </c>
    </row>
    <row r="66" spans="1:10" s="614" customFormat="1">
      <c r="A66" s="7" t="s">
        <v>28</v>
      </c>
      <c r="B66" s="671">
        <v>2014</v>
      </c>
      <c r="C66" s="229">
        <v>198</v>
      </c>
      <c r="D66" s="8">
        <v>8045.4551798884831</v>
      </c>
      <c r="E66" s="8">
        <v>6203.480643993661</v>
      </c>
      <c r="F66" s="8">
        <v>60511.189225873983</v>
      </c>
      <c r="G66" s="8">
        <v>3138.5744033713304</v>
      </c>
      <c r="H66" s="8">
        <v>15424.221135167783</v>
      </c>
      <c r="I66" s="8">
        <v>3489.4829078099274</v>
      </c>
      <c r="J66" s="8">
        <v>214.81353228328328</v>
      </c>
    </row>
    <row r="67" spans="1:10" s="614" customFormat="1">
      <c r="A67" s="5" t="s">
        <v>29</v>
      </c>
      <c r="B67" s="670">
        <v>2014</v>
      </c>
      <c r="C67" s="228">
        <v>159</v>
      </c>
      <c r="D67" s="123">
        <v>5382.4249543671776</v>
      </c>
      <c r="E67" s="123">
        <v>3248.875770178819</v>
      </c>
      <c r="F67" s="123">
        <v>84119.619550353673</v>
      </c>
      <c r="G67" s="123">
        <v>8258.0608262300266</v>
      </c>
      <c r="H67" s="123">
        <v>33840.408903955598</v>
      </c>
      <c r="I67" s="123">
        <v>4847.323560235347</v>
      </c>
      <c r="J67" s="123">
        <v>53.160613972660315</v>
      </c>
    </row>
    <row r="68" spans="1:10" s="614" customFormat="1">
      <c r="A68" s="7" t="s">
        <v>30</v>
      </c>
      <c r="B68" s="671">
        <v>2014</v>
      </c>
      <c r="C68" s="229">
        <v>199</v>
      </c>
      <c r="D68" s="8">
        <v>7260.0345905133609</v>
      </c>
      <c r="E68" s="8">
        <v>6441.8939264479159</v>
      </c>
      <c r="F68" s="8">
        <v>33876.351777264434</v>
      </c>
      <c r="G68" s="8">
        <v>99461.030259413164</v>
      </c>
      <c r="H68" s="8">
        <v>62135.548683682362</v>
      </c>
      <c r="I68" s="8">
        <v>21430.276580919872</v>
      </c>
      <c r="J68" s="8">
        <v>736.86552511339937</v>
      </c>
    </row>
    <row r="69" spans="1:10" s="614" customFormat="1">
      <c r="A69" s="5" t="s">
        <v>31</v>
      </c>
      <c r="B69" s="670">
        <v>2014</v>
      </c>
      <c r="C69" s="228">
        <v>84</v>
      </c>
      <c r="D69" s="123">
        <v>134.69687002446938</v>
      </c>
      <c r="E69" s="123">
        <v>113.66834441812928</v>
      </c>
      <c r="F69" s="123">
        <v>171.76292609899724</v>
      </c>
      <c r="G69" s="123">
        <v>323.72385038094205</v>
      </c>
      <c r="H69" s="123">
        <v>867.23891837183101</v>
      </c>
      <c r="I69" s="123">
        <v>1419.2887362874371</v>
      </c>
      <c r="J69" s="123">
        <v>7.8505493916473652</v>
      </c>
    </row>
    <row r="70" spans="1:10" s="614" customFormat="1">
      <c r="A70" s="7" t="s">
        <v>32</v>
      </c>
      <c r="B70" s="671">
        <v>2014</v>
      </c>
      <c r="C70" s="229">
        <v>207</v>
      </c>
      <c r="D70" s="8">
        <v>31594.708329002893</v>
      </c>
      <c r="E70" s="8">
        <v>20946.448329526847</v>
      </c>
      <c r="F70" s="8">
        <v>123624.12590046682</v>
      </c>
      <c r="G70" s="8">
        <v>56288.756856654385</v>
      </c>
      <c r="H70" s="8">
        <v>65223.150692074494</v>
      </c>
      <c r="I70" s="8">
        <v>6974.7431980042493</v>
      </c>
      <c r="J70" s="8">
        <v>737.22454583457045</v>
      </c>
    </row>
    <row r="71" spans="1:10" s="614" customFormat="1">
      <c r="A71" s="5" t="s">
        <v>33</v>
      </c>
      <c r="B71" s="670">
        <v>2014</v>
      </c>
      <c r="C71" s="228">
        <v>46</v>
      </c>
      <c r="D71" s="123">
        <v>1552.2781401588838</v>
      </c>
      <c r="E71" s="123">
        <v>1422.8909526575353</v>
      </c>
      <c r="F71" s="123">
        <v>15785.41290664923</v>
      </c>
      <c r="G71" s="123">
        <v>2034.5900456951172</v>
      </c>
      <c r="H71" s="123">
        <v>9198.063332836191</v>
      </c>
      <c r="I71" s="123">
        <v>385.00383906269292</v>
      </c>
      <c r="J71" s="123">
        <v>141.40904696242654</v>
      </c>
    </row>
    <row r="72" spans="1:10" s="614" customFormat="1">
      <c r="A72" s="7" t="s">
        <v>34</v>
      </c>
      <c r="B72" s="671">
        <v>2014</v>
      </c>
      <c r="C72" s="229">
        <v>17</v>
      </c>
      <c r="D72" s="8">
        <v>9.0712892701094194</v>
      </c>
      <c r="E72" s="8">
        <v>7.8570500760246942</v>
      </c>
      <c r="F72" s="8">
        <v>21.04225472772719</v>
      </c>
      <c r="G72" s="8">
        <v>30.072404932464138</v>
      </c>
      <c r="H72" s="8">
        <v>107.09294292919698</v>
      </c>
      <c r="I72" s="8">
        <v>19.141238313607207</v>
      </c>
      <c r="J72" s="8">
        <v>2.7590187028038868</v>
      </c>
    </row>
    <row r="73" spans="1:10" s="614" customFormat="1" ht="15.75" thickBot="1">
      <c r="A73" s="9" t="s">
        <v>35</v>
      </c>
      <c r="B73" s="672">
        <v>2014</v>
      </c>
      <c r="C73" s="230">
        <v>7318</v>
      </c>
      <c r="D73" s="231">
        <v>179462.31321827308</v>
      </c>
      <c r="E73" s="231">
        <v>130991.93809999006</v>
      </c>
      <c r="F73" s="231">
        <v>1309442.6806762381</v>
      </c>
      <c r="G73" s="231">
        <v>339654.91997347237</v>
      </c>
      <c r="H73" s="231">
        <v>658998.50872386689</v>
      </c>
      <c r="I73" s="231">
        <v>174735.34983605705</v>
      </c>
      <c r="J73" s="231">
        <v>5640.8844385841321</v>
      </c>
    </row>
    <row r="74" spans="1:10" s="276" customFormat="1" ht="20.25" customHeight="1">
      <c r="A74" s="950" t="s">
        <v>646</v>
      </c>
      <c r="B74" s="950"/>
      <c r="C74" s="950"/>
      <c r="D74" s="950"/>
      <c r="E74" s="950"/>
      <c r="F74" s="950"/>
      <c r="G74" s="950"/>
      <c r="H74" s="950"/>
      <c r="I74" s="950"/>
    </row>
    <row r="75" spans="1:10" ht="21" customHeight="1">
      <c r="A75" s="232" t="s">
        <v>251</v>
      </c>
      <c r="B75" s="232"/>
      <c r="C75" s="232"/>
      <c r="D75" s="12"/>
      <c r="E75" s="12"/>
      <c r="F75" s="12"/>
      <c r="G75" s="12"/>
      <c r="H75" s="12"/>
      <c r="I75" s="12"/>
    </row>
    <row r="76" spans="1:10" ht="23.25" customHeight="1">
      <c r="A76" s="866" t="s">
        <v>658</v>
      </c>
      <c r="B76" s="866"/>
      <c r="C76" s="866"/>
      <c r="D76" s="866"/>
      <c r="E76" s="866"/>
      <c r="F76" s="866"/>
      <c r="G76" s="866"/>
      <c r="H76" s="866"/>
      <c r="I76" s="866"/>
      <c r="J76" s="866"/>
    </row>
    <row r="77" spans="1:10" ht="18.75" customHeight="1">
      <c r="A77" s="11" t="s">
        <v>36</v>
      </c>
      <c r="B77" s="11"/>
      <c r="C77" s="11"/>
      <c r="D77" s="12"/>
      <c r="E77" s="12"/>
      <c r="F77" s="12"/>
      <c r="G77" s="12"/>
      <c r="H77" s="12"/>
      <c r="I77" s="12"/>
    </row>
    <row r="78" spans="1:10" ht="21.75" customHeight="1">
      <c r="A78" s="858" t="s">
        <v>647</v>
      </c>
      <c r="B78" s="858"/>
      <c r="C78" s="858"/>
      <c r="D78" s="858"/>
      <c r="E78" s="858"/>
      <c r="F78" s="858"/>
      <c r="G78" s="858"/>
      <c r="H78" s="858"/>
      <c r="I78" s="858"/>
    </row>
    <row r="79" spans="1:10" ht="17.25" customHeight="1">
      <c r="A79" s="11" t="s">
        <v>37</v>
      </c>
      <c r="B79" s="11"/>
      <c r="C79" s="11"/>
    </row>
    <row r="80" spans="1:10" ht="27" customHeight="1">
      <c r="A80" s="858" t="s">
        <v>719</v>
      </c>
      <c r="B80" s="858"/>
      <c r="C80" s="858"/>
      <c r="D80" s="858"/>
      <c r="E80" s="858"/>
      <c r="F80" s="858"/>
      <c r="G80" s="858"/>
      <c r="H80" s="858"/>
      <c r="I80" s="858"/>
      <c r="J80" s="858"/>
    </row>
    <row r="81" spans="4:9">
      <c r="D81" s="130"/>
      <c r="E81" s="130"/>
      <c r="F81" s="130"/>
      <c r="G81" s="130"/>
      <c r="H81" s="130"/>
      <c r="I81" s="130"/>
    </row>
    <row r="82" spans="4:9">
      <c r="D82" s="130"/>
      <c r="E82" s="130"/>
      <c r="F82" s="130"/>
      <c r="G82" s="130"/>
      <c r="H82" s="130"/>
      <c r="I82" s="130"/>
    </row>
  </sheetData>
  <mergeCells count="6">
    <mergeCell ref="A80:J80"/>
    <mergeCell ref="A78:I78"/>
    <mergeCell ref="A74:I74"/>
    <mergeCell ref="A1:I1"/>
    <mergeCell ref="A38:I38"/>
    <mergeCell ref="A76:J76"/>
  </mergeCells>
  <pageMargins left="0.7" right="0.7" top="0.75" bottom="0.75" header="0.3" footer="0.3"/>
  <webPublishItems count="1">
    <webPublishItem id="20499" divId="C_20499" sourceType="range" sourceRef="A1:J80" destinationFile="C:\Users\lizzeth.romero\Documents\Numeralia_2017\C37.htm"/>
  </webPublishItem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H45"/>
  <sheetViews>
    <sheetView zoomScaleNormal="100" workbookViewId="0">
      <pane xSplit="1" ySplit="3" topLeftCell="B4" activePane="bottomRight" state="frozen"/>
      <selection pane="topRight" activeCell="C1" sqref="C1"/>
      <selection pane="bottomLeft" activeCell="A4" sqref="A4"/>
      <selection pane="bottomRight" sqref="A1:H1"/>
    </sheetView>
  </sheetViews>
  <sheetFormatPr baseColWidth="10" defaultRowHeight="15"/>
  <cols>
    <col min="1" max="1" width="15.28515625" customWidth="1"/>
    <col min="2" max="6" width="9.7109375" customWidth="1"/>
    <col min="7" max="8" width="9.7109375" style="276" customWidth="1"/>
    <col min="230" max="230" width="15.28515625" customWidth="1"/>
    <col min="231" max="231" width="11" customWidth="1"/>
    <col min="232" max="239" width="9.7109375" customWidth="1"/>
    <col min="486" max="486" width="15.28515625" customWidth="1"/>
    <col min="487" max="487" width="11" customWidth="1"/>
    <col min="488" max="495" width="9.7109375" customWidth="1"/>
    <col min="742" max="742" width="15.28515625" customWidth="1"/>
    <col min="743" max="743" width="11" customWidth="1"/>
    <col min="744" max="751" width="9.7109375" customWidth="1"/>
    <col min="998" max="998" width="15.28515625" customWidth="1"/>
    <col min="999" max="999" width="11" customWidth="1"/>
    <col min="1000" max="1007" width="9.7109375" customWidth="1"/>
    <col min="1254" max="1254" width="15.28515625" customWidth="1"/>
    <col min="1255" max="1255" width="11" customWidth="1"/>
    <col min="1256" max="1263" width="9.7109375" customWidth="1"/>
    <col min="1510" max="1510" width="15.28515625" customWidth="1"/>
    <col min="1511" max="1511" width="11" customWidth="1"/>
    <col min="1512" max="1519" width="9.7109375" customWidth="1"/>
    <col min="1766" max="1766" width="15.28515625" customWidth="1"/>
    <col min="1767" max="1767" width="11" customWidth="1"/>
    <col min="1768" max="1775" width="9.7109375" customWidth="1"/>
    <col min="2022" max="2022" width="15.28515625" customWidth="1"/>
    <col min="2023" max="2023" width="11" customWidth="1"/>
    <col min="2024" max="2031" width="9.7109375" customWidth="1"/>
    <col min="2278" max="2278" width="15.28515625" customWidth="1"/>
    <col min="2279" max="2279" width="11" customWidth="1"/>
    <col min="2280" max="2287" width="9.7109375" customWidth="1"/>
    <col min="2534" max="2534" width="15.28515625" customWidth="1"/>
    <col min="2535" max="2535" width="11" customWidth="1"/>
    <col min="2536" max="2543" width="9.7109375" customWidth="1"/>
    <col min="2790" max="2790" width="15.28515625" customWidth="1"/>
    <col min="2791" max="2791" width="11" customWidth="1"/>
    <col min="2792" max="2799" width="9.7109375" customWidth="1"/>
    <col min="3046" max="3046" width="15.28515625" customWidth="1"/>
    <col min="3047" max="3047" width="11" customWidth="1"/>
    <col min="3048" max="3055" width="9.7109375" customWidth="1"/>
    <col min="3302" max="3302" width="15.28515625" customWidth="1"/>
    <col min="3303" max="3303" width="11" customWidth="1"/>
    <col min="3304" max="3311" width="9.7109375" customWidth="1"/>
    <col min="3558" max="3558" width="15.28515625" customWidth="1"/>
    <col min="3559" max="3559" width="11" customWidth="1"/>
    <col min="3560" max="3567" width="9.7109375" customWidth="1"/>
    <col min="3814" max="3814" width="15.28515625" customWidth="1"/>
    <col min="3815" max="3815" width="11" customWidth="1"/>
    <col min="3816" max="3823" width="9.7109375" customWidth="1"/>
    <col min="4070" max="4070" width="15.28515625" customWidth="1"/>
    <col min="4071" max="4071" width="11" customWidth="1"/>
    <col min="4072" max="4079" width="9.7109375" customWidth="1"/>
    <col min="4326" max="4326" width="15.28515625" customWidth="1"/>
    <col min="4327" max="4327" width="11" customWidth="1"/>
    <col min="4328" max="4335" width="9.7109375" customWidth="1"/>
    <col min="4582" max="4582" width="15.28515625" customWidth="1"/>
    <col min="4583" max="4583" width="11" customWidth="1"/>
    <col min="4584" max="4591" width="9.7109375" customWidth="1"/>
    <col min="4838" max="4838" width="15.28515625" customWidth="1"/>
    <col min="4839" max="4839" width="11" customWidth="1"/>
    <col min="4840" max="4847" width="9.7109375" customWidth="1"/>
    <col min="5094" max="5094" width="15.28515625" customWidth="1"/>
    <col min="5095" max="5095" width="11" customWidth="1"/>
    <col min="5096" max="5103" width="9.7109375" customWidth="1"/>
    <col min="5350" max="5350" width="15.28515625" customWidth="1"/>
    <col min="5351" max="5351" width="11" customWidth="1"/>
    <col min="5352" max="5359" width="9.7109375" customWidth="1"/>
    <col min="5606" max="5606" width="15.28515625" customWidth="1"/>
    <col min="5607" max="5607" width="11" customWidth="1"/>
    <col min="5608" max="5615" width="9.7109375" customWidth="1"/>
    <col min="5862" max="5862" width="15.28515625" customWidth="1"/>
    <col min="5863" max="5863" width="11" customWidth="1"/>
    <col min="5864" max="5871" width="9.7109375" customWidth="1"/>
    <col min="6118" max="6118" width="15.28515625" customWidth="1"/>
    <col min="6119" max="6119" width="11" customWidth="1"/>
    <col min="6120" max="6127" width="9.7109375" customWidth="1"/>
    <col min="6374" max="6374" width="15.28515625" customWidth="1"/>
    <col min="6375" max="6375" width="11" customWidth="1"/>
    <col min="6376" max="6383" width="9.7109375" customWidth="1"/>
    <col min="6630" max="6630" width="15.28515625" customWidth="1"/>
    <col min="6631" max="6631" width="11" customWidth="1"/>
    <col min="6632" max="6639" width="9.7109375" customWidth="1"/>
    <col min="6886" max="6886" width="15.28515625" customWidth="1"/>
    <col min="6887" max="6887" width="11" customWidth="1"/>
    <col min="6888" max="6895" width="9.7109375" customWidth="1"/>
    <col min="7142" max="7142" width="15.28515625" customWidth="1"/>
    <col min="7143" max="7143" width="11" customWidth="1"/>
    <col min="7144" max="7151" width="9.7109375" customWidth="1"/>
    <col min="7398" max="7398" width="15.28515625" customWidth="1"/>
    <col min="7399" max="7399" width="11" customWidth="1"/>
    <col min="7400" max="7407" width="9.7109375" customWidth="1"/>
    <col min="7654" max="7654" width="15.28515625" customWidth="1"/>
    <col min="7655" max="7655" width="11" customWidth="1"/>
    <col min="7656" max="7663" width="9.7109375" customWidth="1"/>
    <col min="7910" max="7910" width="15.28515625" customWidth="1"/>
    <col min="7911" max="7911" width="11" customWidth="1"/>
    <col min="7912" max="7919" width="9.7109375" customWidth="1"/>
    <col min="8166" max="8166" width="15.28515625" customWidth="1"/>
    <col min="8167" max="8167" width="11" customWidth="1"/>
    <col min="8168" max="8175" width="9.7109375" customWidth="1"/>
    <col min="8422" max="8422" width="15.28515625" customWidth="1"/>
    <col min="8423" max="8423" width="11" customWidth="1"/>
    <col min="8424" max="8431" width="9.7109375" customWidth="1"/>
    <col min="8678" max="8678" width="15.28515625" customWidth="1"/>
    <col min="8679" max="8679" width="11" customWidth="1"/>
    <col min="8680" max="8687" width="9.7109375" customWidth="1"/>
    <col min="8934" max="8934" width="15.28515625" customWidth="1"/>
    <col min="8935" max="8935" width="11" customWidth="1"/>
    <col min="8936" max="8943" width="9.7109375" customWidth="1"/>
    <col min="9190" max="9190" width="15.28515625" customWidth="1"/>
    <col min="9191" max="9191" width="11" customWidth="1"/>
    <col min="9192" max="9199" width="9.7109375" customWidth="1"/>
    <col min="9446" max="9446" width="15.28515625" customWidth="1"/>
    <col min="9447" max="9447" width="11" customWidth="1"/>
    <col min="9448" max="9455" width="9.7109375" customWidth="1"/>
    <col min="9702" max="9702" width="15.28515625" customWidth="1"/>
    <col min="9703" max="9703" width="11" customWidth="1"/>
    <col min="9704" max="9711" width="9.7109375" customWidth="1"/>
    <col min="9958" max="9958" width="15.28515625" customWidth="1"/>
    <col min="9959" max="9959" width="11" customWidth="1"/>
    <col min="9960" max="9967" width="9.7109375" customWidth="1"/>
    <col min="10214" max="10214" width="15.28515625" customWidth="1"/>
    <col min="10215" max="10215" width="11" customWidth="1"/>
    <col min="10216" max="10223" width="9.7109375" customWidth="1"/>
    <col min="10470" max="10470" width="15.28515625" customWidth="1"/>
    <col min="10471" max="10471" width="11" customWidth="1"/>
    <col min="10472" max="10479" width="9.7109375" customWidth="1"/>
    <col min="10726" max="10726" width="15.28515625" customWidth="1"/>
    <col min="10727" max="10727" width="11" customWidth="1"/>
    <col min="10728" max="10735" width="9.7109375" customWidth="1"/>
    <col min="10982" max="10982" width="15.28515625" customWidth="1"/>
    <col min="10983" max="10983" width="11" customWidth="1"/>
    <col min="10984" max="10991" width="9.7109375" customWidth="1"/>
    <col min="11238" max="11238" width="15.28515625" customWidth="1"/>
    <col min="11239" max="11239" width="11" customWidth="1"/>
    <col min="11240" max="11247" width="9.7109375" customWidth="1"/>
    <col min="11494" max="11494" width="15.28515625" customWidth="1"/>
    <col min="11495" max="11495" width="11" customWidth="1"/>
    <col min="11496" max="11503" width="9.7109375" customWidth="1"/>
    <col min="11750" max="11750" width="15.28515625" customWidth="1"/>
    <col min="11751" max="11751" width="11" customWidth="1"/>
    <col min="11752" max="11759" width="9.7109375" customWidth="1"/>
    <col min="12006" max="12006" width="15.28515625" customWidth="1"/>
    <col min="12007" max="12007" width="11" customWidth="1"/>
    <col min="12008" max="12015" width="9.7109375" customWidth="1"/>
    <col min="12262" max="12262" width="15.28515625" customWidth="1"/>
    <col min="12263" max="12263" width="11" customWidth="1"/>
    <col min="12264" max="12271" width="9.7109375" customWidth="1"/>
    <col min="12518" max="12518" width="15.28515625" customWidth="1"/>
    <col min="12519" max="12519" width="11" customWidth="1"/>
    <col min="12520" max="12527" width="9.7109375" customWidth="1"/>
    <col min="12774" max="12774" width="15.28515625" customWidth="1"/>
    <col min="12775" max="12775" width="11" customWidth="1"/>
    <col min="12776" max="12783" width="9.7109375" customWidth="1"/>
    <col min="13030" max="13030" width="15.28515625" customWidth="1"/>
    <col min="13031" max="13031" width="11" customWidth="1"/>
    <col min="13032" max="13039" width="9.7109375" customWidth="1"/>
    <col min="13286" max="13286" width="15.28515625" customWidth="1"/>
    <col min="13287" max="13287" width="11" customWidth="1"/>
    <col min="13288" max="13295" width="9.7109375" customWidth="1"/>
    <col min="13542" max="13542" width="15.28515625" customWidth="1"/>
    <col min="13543" max="13543" width="11" customWidth="1"/>
    <col min="13544" max="13551" width="9.7109375" customWidth="1"/>
    <col min="13798" max="13798" width="15.28515625" customWidth="1"/>
    <col min="13799" max="13799" width="11" customWidth="1"/>
    <col min="13800" max="13807" width="9.7109375" customWidth="1"/>
    <col min="14054" max="14054" width="15.28515625" customWidth="1"/>
    <col min="14055" max="14055" width="11" customWidth="1"/>
    <col min="14056" max="14063" width="9.7109375" customWidth="1"/>
    <col min="14310" max="14310" width="15.28515625" customWidth="1"/>
    <col min="14311" max="14311" width="11" customWidth="1"/>
    <col min="14312" max="14319" width="9.7109375" customWidth="1"/>
    <col min="14566" max="14566" width="15.28515625" customWidth="1"/>
    <col min="14567" max="14567" width="11" customWidth="1"/>
    <col min="14568" max="14575" width="9.7109375" customWidth="1"/>
    <col min="14822" max="14822" width="15.28515625" customWidth="1"/>
    <col min="14823" max="14823" width="11" customWidth="1"/>
    <col min="14824" max="14831" width="9.7109375" customWidth="1"/>
    <col min="15078" max="15078" width="15.28515625" customWidth="1"/>
    <col min="15079" max="15079" width="11" customWidth="1"/>
    <col min="15080" max="15087" width="9.7109375" customWidth="1"/>
    <col min="15334" max="15334" width="15.28515625" customWidth="1"/>
    <col min="15335" max="15335" width="11" customWidth="1"/>
    <col min="15336" max="15343" width="9.7109375" customWidth="1"/>
    <col min="15590" max="15590" width="15.28515625" customWidth="1"/>
    <col min="15591" max="15591" width="11" customWidth="1"/>
    <col min="15592" max="15599" width="9.7109375" customWidth="1"/>
    <col min="15846" max="15846" width="15.28515625" customWidth="1"/>
    <col min="15847" max="15847" width="11" customWidth="1"/>
    <col min="15848" max="15855" width="9.7109375" customWidth="1"/>
    <col min="16102" max="16102" width="15.28515625" customWidth="1"/>
    <col min="16103" max="16103" width="11" customWidth="1"/>
    <col min="16104" max="16111" width="9.7109375" customWidth="1"/>
  </cols>
  <sheetData>
    <row r="1" spans="1:8" ht="17.25">
      <c r="A1" s="859" t="s">
        <v>748</v>
      </c>
      <c r="B1" s="859"/>
      <c r="C1" s="859"/>
      <c r="D1" s="859"/>
      <c r="E1" s="859"/>
      <c r="F1" s="859"/>
      <c r="G1" s="859"/>
      <c r="H1" s="859"/>
    </row>
    <row r="2" spans="1:8" ht="15.75" thickBot="1">
      <c r="A2" s="1" t="s">
        <v>247</v>
      </c>
      <c r="B2" s="614"/>
      <c r="C2" s="614"/>
      <c r="D2" s="614"/>
      <c r="E2" s="614"/>
      <c r="F2" s="614"/>
      <c r="G2" s="614"/>
      <c r="H2" s="614"/>
    </row>
    <row r="3" spans="1:8">
      <c r="A3" s="796" t="s">
        <v>2</v>
      </c>
      <c r="B3" s="94" t="s">
        <v>259</v>
      </c>
      <c r="C3" s="94" t="s">
        <v>260</v>
      </c>
      <c r="D3" s="94" t="s">
        <v>644</v>
      </c>
      <c r="E3" s="94" t="s">
        <v>249</v>
      </c>
      <c r="F3" s="94" t="s">
        <v>642</v>
      </c>
      <c r="G3" s="94" t="s">
        <v>250</v>
      </c>
      <c r="H3" s="705" t="s">
        <v>645</v>
      </c>
    </row>
    <row r="4" spans="1:8">
      <c r="A4" s="5" t="s">
        <v>3</v>
      </c>
      <c r="B4" s="123">
        <v>693.60578765053538</v>
      </c>
      <c r="C4" s="123">
        <v>664.76447054205073</v>
      </c>
      <c r="D4" s="123">
        <v>505.45392235149797</v>
      </c>
      <c r="E4" s="123">
        <v>50582.969157149426</v>
      </c>
      <c r="F4" s="123">
        <v>15589.592774000606</v>
      </c>
      <c r="G4" s="123">
        <v>4005.26191622021</v>
      </c>
      <c r="H4" s="126">
        <v>191.83263419148466</v>
      </c>
    </row>
    <row r="5" spans="1:8">
      <c r="A5" s="7" t="s">
        <v>4</v>
      </c>
      <c r="B5" s="8">
        <v>2283.5481007791</v>
      </c>
      <c r="C5" s="8">
        <v>2192.1336285811199</v>
      </c>
      <c r="D5" s="8">
        <v>1537.0583375698839</v>
      </c>
      <c r="E5" s="8">
        <v>148945.67435815374</v>
      </c>
      <c r="F5" s="8">
        <v>51782.753823197374</v>
      </c>
      <c r="G5" s="8">
        <v>9844.2953462487458</v>
      </c>
      <c r="H5" s="97">
        <v>716.26158199709016</v>
      </c>
    </row>
    <row r="6" spans="1:8">
      <c r="A6" s="5" t="s">
        <v>5</v>
      </c>
      <c r="B6" s="123">
        <v>645.01977501720205</v>
      </c>
      <c r="C6" s="123">
        <v>619.94156373115436</v>
      </c>
      <c r="D6" s="123">
        <v>495.08969541056348</v>
      </c>
      <c r="E6" s="123">
        <v>37804.647371085855</v>
      </c>
      <c r="F6" s="123">
        <v>14274.289901190958</v>
      </c>
      <c r="G6" s="123">
        <v>2563.327445820446</v>
      </c>
      <c r="H6" s="126">
        <v>173.30985153690742</v>
      </c>
    </row>
    <row r="7" spans="1:8">
      <c r="A7" s="7" t="s">
        <v>6</v>
      </c>
      <c r="B7" s="8">
        <v>318.49013797393309</v>
      </c>
      <c r="C7" s="8">
        <v>303.60843149347619</v>
      </c>
      <c r="D7" s="8">
        <v>237.49241939318176</v>
      </c>
      <c r="E7" s="8">
        <v>38637.614930510048</v>
      </c>
      <c r="F7" s="8">
        <v>7255.4302920881673</v>
      </c>
      <c r="G7" s="8">
        <v>3683.324109187924</v>
      </c>
      <c r="H7" s="97">
        <v>94.174981515394705</v>
      </c>
    </row>
    <row r="8" spans="1:8">
      <c r="A8" s="5" t="s">
        <v>7</v>
      </c>
      <c r="B8" s="123">
        <v>1804.1724771613528</v>
      </c>
      <c r="C8" s="123">
        <v>1733.936161681557</v>
      </c>
      <c r="D8" s="123">
        <v>1147.1885051286454</v>
      </c>
      <c r="E8" s="123">
        <v>99320.607628033045</v>
      </c>
      <c r="F8" s="123">
        <v>40246.563719989368</v>
      </c>
      <c r="G8" s="123">
        <v>7188.5909090247569</v>
      </c>
      <c r="H8" s="126">
        <v>439.52797901004249</v>
      </c>
    </row>
    <row r="9" spans="1:8">
      <c r="A9" s="7" t="s">
        <v>8</v>
      </c>
      <c r="B9" s="8">
        <v>561.03068597711581</v>
      </c>
      <c r="C9" s="8">
        <v>538.86013466203053</v>
      </c>
      <c r="D9" s="8">
        <v>323.94498319607681</v>
      </c>
      <c r="E9" s="8">
        <v>35916.438394896097</v>
      </c>
      <c r="F9" s="8">
        <v>11758.691541739416</v>
      </c>
      <c r="G9" s="8">
        <v>3095.1547286664868</v>
      </c>
      <c r="H9" s="97">
        <v>115.78529867464859</v>
      </c>
    </row>
    <row r="10" spans="1:8">
      <c r="A10" s="5" t="s">
        <v>9</v>
      </c>
      <c r="B10" s="123">
        <v>995.26592568523904</v>
      </c>
      <c r="C10" s="123">
        <v>956.06713451168048</v>
      </c>
      <c r="D10" s="123">
        <v>692.95669125203153</v>
      </c>
      <c r="E10" s="123">
        <v>60139.755701577327</v>
      </c>
      <c r="F10" s="123">
        <v>21862.821165770063</v>
      </c>
      <c r="G10" s="123">
        <v>4771.5053599022858</v>
      </c>
      <c r="H10" s="126">
        <v>236.07472964573029</v>
      </c>
    </row>
    <row r="11" spans="1:8">
      <c r="A11" s="7" t="s">
        <v>10</v>
      </c>
      <c r="B11" s="8">
        <v>2560.8024345620174</v>
      </c>
      <c r="C11" s="8">
        <v>2454.1432622174102</v>
      </c>
      <c r="D11" s="8">
        <v>1738.8246986151657</v>
      </c>
      <c r="E11" s="8">
        <v>165926.09561539858</v>
      </c>
      <c r="F11" s="8">
        <v>59342.015995015347</v>
      </c>
      <c r="G11" s="8">
        <v>11460.861415914229</v>
      </c>
      <c r="H11" s="97">
        <v>757.28934803389166</v>
      </c>
    </row>
    <row r="12" spans="1:8">
      <c r="A12" s="699" t="s">
        <v>523</v>
      </c>
      <c r="B12" s="123">
        <v>4015.7589427582188</v>
      </c>
      <c r="C12" s="123">
        <v>3850.7867953942095</v>
      </c>
      <c r="D12" s="123">
        <v>3221.644196037304</v>
      </c>
      <c r="E12" s="123">
        <v>434729.20783753478</v>
      </c>
      <c r="F12" s="123">
        <v>97182.191518475127</v>
      </c>
      <c r="G12" s="123">
        <v>30214.255934524233</v>
      </c>
      <c r="H12" s="126">
        <v>2112.1223811563896</v>
      </c>
    </row>
    <row r="13" spans="1:8">
      <c r="A13" s="7" t="s">
        <v>12</v>
      </c>
      <c r="B13" s="8">
        <v>1078.9005692735698</v>
      </c>
      <c r="C13" s="8">
        <v>1036.2544479929354</v>
      </c>
      <c r="D13" s="8">
        <v>632.60660382272692</v>
      </c>
      <c r="E13" s="8">
        <v>54552.986570742491</v>
      </c>
      <c r="F13" s="8">
        <v>22765.017871040396</v>
      </c>
      <c r="G13" s="8">
        <v>4061.5862876710275</v>
      </c>
      <c r="H13" s="97">
        <v>225.43839020416965</v>
      </c>
    </row>
    <row r="14" spans="1:8">
      <c r="A14" s="5" t="s">
        <v>13</v>
      </c>
      <c r="B14" s="123">
        <v>2409.1842162844328</v>
      </c>
      <c r="C14" s="123">
        <v>2311.034133221488</v>
      </c>
      <c r="D14" s="123">
        <v>1732.81949651112</v>
      </c>
      <c r="E14" s="123">
        <v>158236.06469309711</v>
      </c>
      <c r="F14" s="123">
        <v>54318.92639738931</v>
      </c>
      <c r="G14" s="123">
        <v>12526.715920366647</v>
      </c>
      <c r="H14" s="126">
        <v>613.81685164391706</v>
      </c>
    </row>
    <row r="15" spans="1:8">
      <c r="A15" s="7" t="s">
        <v>14</v>
      </c>
      <c r="B15" s="8">
        <v>1249.9478508467284</v>
      </c>
      <c r="C15" s="8">
        <v>1201.43254439253</v>
      </c>
      <c r="D15" s="8">
        <v>990.87070046150427</v>
      </c>
      <c r="E15" s="8">
        <v>80878.401784967806</v>
      </c>
      <c r="F15" s="8">
        <v>28823.660976825922</v>
      </c>
      <c r="G15" s="8">
        <v>6337.1781061353659</v>
      </c>
      <c r="H15" s="97">
        <v>335.48197138060169</v>
      </c>
    </row>
    <row r="16" spans="1:8">
      <c r="A16" s="5" t="s">
        <v>15</v>
      </c>
      <c r="B16" s="123">
        <v>1279.821426101199</v>
      </c>
      <c r="C16" s="123">
        <v>1228.7127518415184</v>
      </c>
      <c r="D16" s="123">
        <v>1014.2335593256389</v>
      </c>
      <c r="E16" s="123">
        <v>74563.765960316596</v>
      </c>
      <c r="F16" s="123">
        <v>29366.533062315506</v>
      </c>
      <c r="G16" s="123">
        <v>5026.7205064864092</v>
      </c>
      <c r="H16" s="126">
        <v>349.8488893523151</v>
      </c>
    </row>
    <row r="17" spans="1:8">
      <c r="A17" s="7" t="s">
        <v>16</v>
      </c>
      <c r="B17" s="8">
        <v>4550.2031617039156</v>
      </c>
      <c r="C17" s="8">
        <v>4359.5492777190502</v>
      </c>
      <c r="D17" s="8">
        <v>3372.2876878146512</v>
      </c>
      <c r="E17" s="8">
        <v>342693.22711091198</v>
      </c>
      <c r="F17" s="8">
        <v>103481.00551456879</v>
      </c>
      <c r="G17" s="8">
        <v>27755.459613210194</v>
      </c>
      <c r="H17" s="97">
        <v>1278.3012611500294</v>
      </c>
    </row>
    <row r="18" spans="1:8">
      <c r="A18" s="5" t="s">
        <v>17</v>
      </c>
      <c r="B18" s="123">
        <v>3036.6596889398588</v>
      </c>
      <c r="C18" s="123">
        <v>2917.138281463348</v>
      </c>
      <c r="D18" s="123">
        <v>2540.1370474033697</v>
      </c>
      <c r="E18" s="123">
        <v>232711.59282600068</v>
      </c>
      <c r="F18" s="123">
        <v>70627.189101804746</v>
      </c>
      <c r="G18" s="123">
        <v>14881.72951851638</v>
      </c>
      <c r="H18" s="126">
        <v>1110.8620463290772</v>
      </c>
    </row>
    <row r="19" spans="1:8">
      <c r="A19" s="7" t="s">
        <v>18</v>
      </c>
      <c r="B19" s="8">
        <v>2721.1583232840458</v>
      </c>
      <c r="C19" s="8">
        <v>2610.9478909653049</v>
      </c>
      <c r="D19" s="8">
        <v>2033.2982030761987</v>
      </c>
      <c r="E19" s="8">
        <v>173899.4432359511</v>
      </c>
      <c r="F19" s="8">
        <v>60969.746546922259</v>
      </c>
      <c r="G19" s="8">
        <v>13882.722279360933</v>
      </c>
      <c r="H19" s="97">
        <v>670.34036073711923</v>
      </c>
    </row>
    <row r="20" spans="1:8">
      <c r="A20" s="5" t="s">
        <v>19</v>
      </c>
      <c r="B20" s="123">
        <v>825.48151165752256</v>
      </c>
      <c r="C20" s="123">
        <v>792.21807505912125</v>
      </c>
      <c r="D20" s="123">
        <v>506.54477022221744</v>
      </c>
      <c r="E20" s="123">
        <v>56059.608486931022</v>
      </c>
      <c r="F20" s="123">
        <v>18080.721343244822</v>
      </c>
      <c r="G20" s="123">
        <v>4284.2488927738241</v>
      </c>
      <c r="H20" s="126">
        <v>225.73587496985863</v>
      </c>
    </row>
    <row r="21" spans="1:8">
      <c r="A21" s="7" t="s">
        <v>20</v>
      </c>
      <c r="B21" s="8">
        <v>607.84216777907261</v>
      </c>
      <c r="C21" s="8">
        <v>583.66635767029481</v>
      </c>
      <c r="D21" s="8">
        <v>421.97359614271903</v>
      </c>
      <c r="E21" s="8">
        <v>36960.031835371927</v>
      </c>
      <c r="F21" s="8">
        <v>13210.218320240854</v>
      </c>
      <c r="G21" s="8">
        <v>2957.2323713205469</v>
      </c>
      <c r="H21" s="97">
        <v>137.08196437255899</v>
      </c>
    </row>
    <row r="22" spans="1:8">
      <c r="A22" s="5" t="s">
        <v>21</v>
      </c>
      <c r="B22" s="123">
        <v>2654.2282159268807</v>
      </c>
      <c r="C22" s="123">
        <v>2545.8599022695248</v>
      </c>
      <c r="D22" s="123">
        <v>2123.7812230966611</v>
      </c>
      <c r="E22" s="123">
        <v>187986.68462623964</v>
      </c>
      <c r="F22" s="123">
        <v>62104.363024939805</v>
      </c>
      <c r="G22" s="123">
        <v>12719.762562405213</v>
      </c>
      <c r="H22" s="126">
        <v>870.64655644616789</v>
      </c>
    </row>
    <row r="23" spans="1:8">
      <c r="A23" s="7" t="s">
        <v>22</v>
      </c>
      <c r="B23" s="8">
        <v>903.52375236558191</v>
      </c>
      <c r="C23" s="8">
        <v>867.63237735230905</v>
      </c>
      <c r="D23" s="8">
        <v>558.09086256353157</v>
      </c>
      <c r="E23" s="8">
        <v>54088.341642612773</v>
      </c>
      <c r="F23" s="8">
        <v>19262.175077831595</v>
      </c>
      <c r="G23" s="8">
        <v>4430.2390914756588</v>
      </c>
      <c r="H23" s="97">
        <v>195.31058206220453</v>
      </c>
    </row>
    <row r="24" spans="1:8">
      <c r="A24" s="5" t="s">
        <v>23</v>
      </c>
      <c r="B24" s="123">
        <v>1991.1548669766935</v>
      </c>
      <c r="C24" s="123">
        <v>1909.7661893540251</v>
      </c>
      <c r="D24" s="123">
        <v>1384.5132968101254</v>
      </c>
      <c r="E24" s="123">
        <v>122882.51301181209</v>
      </c>
      <c r="F24" s="123">
        <v>44111.930102021717</v>
      </c>
      <c r="G24" s="123">
        <v>9048.0469124388837</v>
      </c>
      <c r="H24" s="126">
        <v>531.8103809196997</v>
      </c>
    </row>
    <row r="25" spans="1:8">
      <c r="A25" s="7" t="s">
        <v>24</v>
      </c>
      <c r="B25" s="8">
        <v>606.01560001166706</v>
      </c>
      <c r="C25" s="8">
        <v>581.13306466929623</v>
      </c>
      <c r="D25" s="8">
        <v>494.71369785609647</v>
      </c>
      <c r="E25" s="8">
        <v>44032.896370234266</v>
      </c>
      <c r="F25" s="8">
        <v>14334.843863932905</v>
      </c>
      <c r="G25" s="8">
        <v>3134.1311428010094</v>
      </c>
      <c r="H25" s="97">
        <v>195.71785723552648</v>
      </c>
    </row>
    <row r="26" spans="1:8">
      <c r="A26" s="5" t="s">
        <v>25</v>
      </c>
      <c r="B26" s="123">
        <v>329.37758754464448</v>
      </c>
      <c r="C26" s="123">
        <v>314.01255158741446</v>
      </c>
      <c r="D26" s="123">
        <v>339.49123160166869</v>
      </c>
      <c r="E26" s="123">
        <v>52822.820878741404</v>
      </c>
      <c r="F26" s="123">
        <v>7848.6542893446003</v>
      </c>
      <c r="G26" s="123">
        <v>5252.2078138314346</v>
      </c>
      <c r="H26" s="126">
        <v>128.2358345552035</v>
      </c>
    </row>
    <row r="27" spans="1:8">
      <c r="A27" s="7" t="s">
        <v>26</v>
      </c>
      <c r="B27" s="8">
        <v>1223.9310408250321</v>
      </c>
      <c r="C27" s="8">
        <v>1173.9945460017266</v>
      </c>
      <c r="D27" s="8">
        <v>948.46767219057347</v>
      </c>
      <c r="E27" s="8">
        <v>90395.962505658303</v>
      </c>
      <c r="F27" s="8">
        <v>27598.160791115784</v>
      </c>
      <c r="G27" s="8">
        <v>7350.8384755551342</v>
      </c>
      <c r="H27" s="97">
        <v>330.5235974176274</v>
      </c>
    </row>
    <row r="28" spans="1:8">
      <c r="A28" s="5" t="s">
        <v>27</v>
      </c>
      <c r="B28" s="123">
        <v>1866.2752891737991</v>
      </c>
      <c r="C28" s="123">
        <v>1790.7641518447454</v>
      </c>
      <c r="D28" s="123">
        <v>1211.1430629300346</v>
      </c>
      <c r="E28" s="123">
        <v>109725.40871290775</v>
      </c>
      <c r="F28" s="123">
        <v>40932.836446378999</v>
      </c>
      <c r="G28" s="123">
        <v>8452.8412475489022</v>
      </c>
      <c r="H28" s="126">
        <v>429.90986459842583</v>
      </c>
    </row>
    <row r="29" spans="1:8">
      <c r="A29" s="7" t="s">
        <v>28</v>
      </c>
      <c r="B29" s="8">
        <v>1986.262736567516</v>
      </c>
      <c r="C29" s="8">
        <v>1911.825592021687</v>
      </c>
      <c r="D29" s="8">
        <v>1144.6608961569048</v>
      </c>
      <c r="E29" s="8">
        <v>98830.436169986628</v>
      </c>
      <c r="F29" s="8">
        <v>40997.76694328634</v>
      </c>
      <c r="G29" s="8">
        <v>7043.4307483723196</v>
      </c>
      <c r="H29" s="97">
        <v>418.61983400770634</v>
      </c>
    </row>
    <row r="30" spans="1:8">
      <c r="A30" s="5" t="s">
        <v>29</v>
      </c>
      <c r="B30" s="123">
        <v>661.82576350145337</v>
      </c>
      <c r="C30" s="123">
        <v>633.00804915786489</v>
      </c>
      <c r="D30" s="123">
        <v>497.53714636994999</v>
      </c>
      <c r="E30" s="123">
        <v>55527.281464223692</v>
      </c>
      <c r="F30" s="123">
        <v>15649.688096841985</v>
      </c>
      <c r="G30" s="123">
        <v>4613.3376703646454</v>
      </c>
      <c r="H30" s="126">
        <v>195.42246906909386</v>
      </c>
    </row>
    <row r="31" spans="1:8">
      <c r="A31" s="7" t="s">
        <v>30</v>
      </c>
      <c r="B31" s="8">
        <v>2309.2453180444163</v>
      </c>
      <c r="C31" s="8">
        <v>2217.9300739168652</v>
      </c>
      <c r="D31" s="8">
        <v>1472.4062916544044</v>
      </c>
      <c r="E31" s="8">
        <v>138169.4604513731</v>
      </c>
      <c r="F31" s="8">
        <v>51068.839611587056</v>
      </c>
      <c r="G31" s="8">
        <v>9530.0689146467321</v>
      </c>
      <c r="H31" s="97">
        <v>623.03364228828991</v>
      </c>
    </row>
    <row r="32" spans="1:8">
      <c r="A32" s="5" t="s">
        <v>31</v>
      </c>
      <c r="B32" s="123">
        <v>363.41958203581379</v>
      </c>
      <c r="C32" s="123">
        <v>349.19557362773918</v>
      </c>
      <c r="D32" s="123">
        <v>245.08614326902372</v>
      </c>
      <c r="E32" s="123">
        <v>22744.607969462566</v>
      </c>
      <c r="F32" s="123">
        <v>8135.6029435509745</v>
      </c>
      <c r="G32" s="123">
        <v>1621.6206684624062</v>
      </c>
      <c r="H32" s="126">
        <v>93.611140359428887</v>
      </c>
    </row>
    <row r="33" spans="1:8">
      <c r="A33" s="7" t="s">
        <v>32</v>
      </c>
      <c r="B33" s="8">
        <v>2689.0452597617536</v>
      </c>
      <c r="C33" s="8">
        <v>2582.2127714139442</v>
      </c>
      <c r="D33" s="8">
        <v>1767.3798903647025</v>
      </c>
      <c r="E33" s="8">
        <v>165530.85593909648</v>
      </c>
      <c r="F33" s="8">
        <v>58151.687892766015</v>
      </c>
      <c r="G33" s="8">
        <v>12828.756754824739</v>
      </c>
      <c r="H33" s="97">
        <v>651.86542965107265</v>
      </c>
    </row>
    <row r="34" spans="1:8">
      <c r="A34" s="5" t="s">
        <v>33</v>
      </c>
      <c r="B34" s="123">
        <v>596.23516605067289</v>
      </c>
      <c r="C34" s="123">
        <v>570.05192168023302</v>
      </c>
      <c r="D34" s="123">
        <v>489.99606842707232</v>
      </c>
      <c r="E34" s="123">
        <v>74183.11176215946</v>
      </c>
      <c r="F34" s="123">
        <v>13598.892468192553</v>
      </c>
      <c r="G34" s="123">
        <v>6943.2213713722767</v>
      </c>
      <c r="H34" s="126">
        <v>202.96256641836226</v>
      </c>
    </row>
    <row r="35" spans="1:8">
      <c r="A35" s="7" t="s">
        <v>34</v>
      </c>
      <c r="B35" s="8">
        <v>1083.5118151462357</v>
      </c>
      <c r="C35" s="8">
        <v>1037.2359532753901</v>
      </c>
      <c r="D35" s="8">
        <v>790.29809066757139</v>
      </c>
      <c r="E35" s="8">
        <v>66980.476688393494</v>
      </c>
      <c r="F35" s="8">
        <v>25567.340388404864</v>
      </c>
      <c r="G35" s="8">
        <v>5049.1185852971785</v>
      </c>
      <c r="H35" s="97">
        <v>268.96253168511106</v>
      </c>
    </row>
    <row r="36" spans="1:8" ht="15.75" thickBot="1">
      <c r="A36" s="9" t="s">
        <v>35</v>
      </c>
      <c r="B36" s="128">
        <v>50900.945177367219</v>
      </c>
      <c r="C36" s="128">
        <v>48839.818061313046</v>
      </c>
      <c r="D36" s="128">
        <v>36611.990687692807</v>
      </c>
      <c r="E36" s="128">
        <v>3566458.9916915307</v>
      </c>
      <c r="F36" s="231">
        <v>1150300.1518060141</v>
      </c>
      <c r="G36" s="128">
        <v>266557.79262074718</v>
      </c>
      <c r="H36" s="129">
        <v>14919.918682615147</v>
      </c>
    </row>
    <row r="37" spans="1:8" s="276" customFormat="1" ht="36" customHeight="1">
      <c r="A37" s="950" t="s">
        <v>649</v>
      </c>
      <c r="B37" s="950"/>
      <c r="C37" s="950"/>
      <c r="D37" s="950"/>
      <c r="E37" s="950"/>
      <c r="F37" s="950"/>
      <c r="G37" s="950"/>
      <c r="H37" s="950"/>
    </row>
    <row r="38" spans="1:8">
      <c r="A38" s="232" t="s">
        <v>251</v>
      </c>
      <c r="B38" s="12"/>
      <c r="C38" s="12"/>
      <c r="D38" s="12"/>
      <c r="E38" s="12"/>
      <c r="F38" s="12"/>
      <c r="G38" s="12"/>
      <c r="H38" s="12"/>
    </row>
    <row r="39" spans="1:8" ht="30" customHeight="1">
      <c r="A39" s="866" t="s">
        <v>650</v>
      </c>
      <c r="B39" s="858"/>
      <c r="C39" s="858"/>
      <c r="D39" s="858"/>
      <c r="E39" s="858"/>
      <c r="F39" s="858"/>
      <c r="G39" s="858"/>
      <c r="H39" s="858"/>
    </row>
    <row r="40" spans="1:8" ht="9" customHeight="1">
      <c r="A40" s="11" t="s">
        <v>36</v>
      </c>
      <c r="B40" s="12"/>
      <c r="C40" s="12"/>
      <c r="D40" s="12"/>
      <c r="E40" s="12"/>
      <c r="F40" s="12"/>
      <c r="G40" s="12"/>
      <c r="H40" s="12"/>
    </row>
    <row r="41" spans="1:8" ht="21" customHeight="1">
      <c r="A41" s="858" t="s">
        <v>651</v>
      </c>
      <c r="B41" s="858"/>
      <c r="C41" s="858"/>
      <c r="D41" s="858"/>
      <c r="E41" s="858"/>
      <c r="F41" s="858"/>
      <c r="G41" s="858"/>
      <c r="H41" s="858"/>
    </row>
    <row r="42" spans="1:8" ht="9" customHeight="1">
      <c r="A42" s="11" t="s">
        <v>66</v>
      </c>
      <c r="B42" s="276"/>
      <c r="C42" s="276"/>
      <c r="D42" s="276"/>
      <c r="E42" s="276"/>
      <c r="F42" s="276"/>
    </row>
    <row r="43" spans="1:8" ht="28.5" customHeight="1">
      <c r="A43" s="858" t="s">
        <v>720</v>
      </c>
      <c r="B43" s="858"/>
      <c r="C43" s="858"/>
      <c r="D43" s="858"/>
      <c r="E43" s="858"/>
      <c r="F43" s="858"/>
      <c r="G43" s="858"/>
      <c r="H43" s="858"/>
    </row>
    <row r="44" spans="1:8">
      <c r="B44" s="130"/>
      <c r="C44" s="130"/>
      <c r="D44" s="130"/>
      <c r="E44" s="130"/>
      <c r="F44" s="130"/>
      <c r="G44" s="130"/>
      <c r="H44" s="130"/>
    </row>
    <row r="45" spans="1:8">
      <c r="B45" s="130"/>
      <c r="C45" s="130"/>
      <c r="D45" s="130"/>
      <c r="E45" s="130"/>
      <c r="F45" s="130"/>
      <c r="G45" s="130"/>
      <c r="H45" s="130"/>
    </row>
  </sheetData>
  <mergeCells count="5">
    <mergeCell ref="A1:H1"/>
    <mergeCell ref="A43:H43"/>
    <mergeCell ref="A37:H37"/>
    <mergeCell ref="A39:H39"/>
    <mergeCell ref="A41:H41"/>
  </mergeCells>
  <pageMargins left="0.7" right="0.7" top="0.75" bottom="0.75" header="0.3" footer="0.3"/>
  <webPublishItems count="1">
    <webPublishItem id="21794" divId="C_21794" sourceType="range" sourceRef="A1:H43" destinationFile="C:\Users\lizzeth.romero\Documents\Numeralia_2017\C38.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48"/>
  <sheetViews>
    <sheetView zoomScaleNormal="100" workbookViewId="0">
      <pane ySplit="2" topLeftCell="A3" activePane="bottomLeft" state="frozen"/>
      <selection pane="bottomLeft" sqref="A1:D1"/>
    </sheetView>
  </sheetViews>
  <sheetFormatPr baseColWidth="10" defaultRowHeight="15"/>
  <cols>
    <col min="1" max="1" width="23" style="262" customWidth="1"/>
    <col min="2" max="4" width="20.7109375" style="262" customWidth="1"/>
  </cols>
  <sheetData>
    <row r="1" spans="1:4" ht="18" thickBot="1">
      <c r="A1" s="870" t="s">
        <v>432</v>
      </c>
      <c r="B1" s="870"/>
      <c r="C1" s="870"/>
      <c r="D1" s="870"/>
    </row>
    <row r="2" spans="1:4">
      <c r="A2" s="527" t="s">
        <v>2</v>
      </c>
      <c r="B2" s="528" t="s">
        <v>346</v>
      </c>
      <c r="C2" s="528">
        <v>2010</v>
      </c>
      <c r="D2" s="529">
        <v>2012</v>
      </c>
    </row>
    <row r="3" spans="1:4">
      <c r="A3" s="530" t="s">
        <v>3</v>
      </c>
      <c r="B3" s="290">
        <v>0.74194958383697507</v>
      </c>
      <c r="C3" s="290">
        <v>0.75277736128565453</v>
      </c>
      <c r="D3" s="531">
        <v>0.75959347216778506</v>
      </c>
    </row>
    <row r="4" spans="1:4">
      <c r="A4" s="839" t="s">
        <v>4</v>
      </c>
      <c r="B4" s="840">
        <v>0.75043497196993814</v>
      </c>
      <c r="C4" s="840">
        <v>0.75880911350545477</v>
      </c>
      <c r="D4" s="841">
        <v>0.75981807470051366</v>
      </c>
    </row>
    <row r="5" spans="1:4">
      <c r="A5" s="530" t="s">
        <v>5</v>
      </c>
      <c r="B5" s="290">
        <v>0.7824535404807047</v>
      </c>
      <c r="C5" s="290">
        <v>0.78567816295044091</v>
      </c>
      <c r="D5" s="531">
        <v>0.77622066558879876</v>
      </c>
    </row>
    <row r="6" spans="1:4">
      <c r="A6" s="839" t="s">
        <v>6</v>
      </c>
      <c r="B6" s="840">
        <v>0.72317120464599383</v>
      </c>
      <c r="C6" s="840">
        <v>0.73303278940433203</v>
      </c>
      <c r="D6" s="841">
        <v>0.74902115823536553</v>
      </c>
    </row>
    <row r="7" spans="1:4">
      <c r="A7" s="530" t="s">
        <v>7</v>
      </c>
      <c r="B7" s="290">
        <v>0.75141026873979688</v>
      </c>
      <c r="C7" s="290">
        <v>0.76433294531217733</v>
      </c>
      <c r="D7" s="531">
        <v>0.76827099513605346</v>
      </c>
    </row>
    <row r="8" spans="1:4">
      <c r="A8" s="839" t="s">
        <v>8</v>
      </c>
      <c r="B8" s="840">
        <v>0.7536817102398673</v>
      </c>
      <c r="C8" s="840">
        <v>0.75944058744449883</v>
      </c>
      <c r="D8" s="841">
        <v>0.76316650287842713</v>
      </c>
    </row>
    <row r="9" spans="1:4">
      <c r="A9" s="530" t="s">
        <v>9</v>
      </c>
      <c r="B9" s="290">
        <v>0.64407265582429196</v>
      </c>
      <c r="C9" s="290">
        <v>0.65449401760479975</v>
      </c>
      <c r="D9" s="531">
        <v>0.66728077091174354</v>
      </c>
    </row>
    <row r="10" spans="1:4">
      <c r="A10" s="839" t="s">
        <v>10</v>
      </c>
      <c r="B10" s="840">
        <v>0.72990392066490406</v>
      </c>
      <c r="C10" s="840">
        <v>0.71023326095355099</v>
      </c>
      <c r="D10" s="841">
        <v>0.73442832497013066</v>
      </c>
    </row>
    <row r="11" spans="1:4">
      <c r="A11" s="788" t="s">
        <v>523</v>
      </c>
      <c r="B11" s="290">
        <v>0.81832685036035502</v>
      </c>
      <c r="C11" s="290">
        <v>0.82950716282743553</v>
      </c>
      <c r="D11" s="531">
        <v>0.83006688897625447</v>
      </c>
    </row>
    <row r="12" spans="1:4">
      <c r="A12" s="839" t="s">
        <v>12</v>
      </c>
      <c r="B12" s="840">
        <v>0.71418608906143555</v>
      </c>
      <c r="C12" s="840">
        <v>0.72125387184858814</v>
      </c>
      <c r="D12" s="841">
        <v>0.73094965855585015</v>
      </c>
    </row>
    <row r="13" spans="1:4">
      <c r="A13" s="530" t="s">
        <v>13</v>
      </c>
      <c r="B13" s="290">
        <v>0.70013269236352127</v>
      </c>
      <c r="C13" s="290">
        <v>0.71055289074571371</v>
      </c>
      <c r="D13" s="531">
        <v>0.71970290591336472</v>
      </c>
    </row>
    <row r="14" spans="1:4">
      <c r="A14" s="839" t="s">
        <v>356</v>
      </c>
      <c r="B14" s="840">
        <v>0.66330006802097474</v>
      </c>
      <c r="C14" s="840">
        <v>0.67777490616489655</v>
      </c>
      <c r="D14" s="841">
        <v>0.67948749378679074</v>
      </c>
    </row>
    <row r="15" spans="1:4">
      <c r="A15" s="530" t="s">
        <v>15</v>
      </c>
      <c r="B15" s="290">
        <v>0.70147320815280867</v>
      </c>
      <c r="C15" s="290">
        <v>0.71538687857672556</v>
      </c>
      <c r="D15" s="531">
        <v>0.72297204299510165</v>
      </c>
    </row>
    <row r="16" spans="1:4">
      <c r="A16" s="839" t="s">
        <v>357</v>
      </c>
      <c r="B16" s="840">
        <v>0.73268418925269541</v>
      </c>
      <c r="C16" s="840">
        <v>0.74361725565713688</v>
      </c>
      <c r="D16" s="841">
        <v>0.75142187279397632</v>
      </c>
    </row>
    <row r="17" spans="1:4">
      <c r="A17" s="530" t="s">
        <v>358</v>
      </c>
      <c r="B17" s="290">
        <v>0.72772442034075657</v>
      </c>
      <c r="C17" s="290">
        <v>0.74016583543648928</v>
      </c>
      <c r="D17" s="531">
        <v>0.74458534000059307</v>
      </c>
    </row>
    <row r="18" spans="1:4">
      <c r="A18" s="839" t="s">
        <v>18</v>
      </c>
      <c r="B18" s="840">
        <v>0.68333977039212401</v>
      </c>
      <c r="C18" s="840">
        <v>0.69979249319954018</v>
      </c>
      <c r="D18" s="841">
        <v>0.70016729565063063</v>
      </c>
    </row>
    <row r="19" spans="1:4">
      <c r="A19" s="530" t="s">
        <v>19</v>
      </c>
      <c r="B19" s="290">
        <v>0.73612318210128092</v>
      </c>
      <c r="C19" s="290">
        <v>0.74320275797755697</v>
      </c>
      <c r="D19" s="531">
        <v>0.74949641902953201</v>
      </c>
    </row>
    <row r="20" spans="1:4">
      <c r="A20" s="839" t="s">
        <v>20</v>
      </c>
      <c r="B20" s="840">
        <v>0.72661161081239545</v>
      </c>
      <c r="C20" s="840">
        <v>0.74284728174781312</v>
      </c>
      <c r="D20" s="841">
        <v>0.73309387784221092</v>
      </c>
    </row>
    <row r="21" spans="1:4">
      <c r="A21" s="530" t="s">
        <v>21</v>
      </c>
      <c r="B21" s="290">
        <v>0.78166057509638398</v>
      </c>
      <c r="C21" s="290">
        <v>0.79244410920645225</v>
      </c>
      <c r="D21" s="531">
        <v>0.78960052508142575</v>
      </c>
    </row>
    <row r="22" spans="1:4">
      <c r="A22" s="839" t="s">
        <v>22</v>
      </c>
      <c r="B22" s="840">
        <v>0.664239506795409</v>
      </c>
      <c r="C22" s="840">
        <v>0.67262073473206874</v>
      </c>
      <c r="D22" s="841">
        <v>0.6813597486498062</v>
      </c>
    </row>
    <row r="23" spans="1:4">
      <c r="A23" s="530" t="s">
        <v>359</v>
      </c>
      <c r="B23" s="290">
        <v>0.69192298968069987</v>
      </c>
      <c r="C23" s="290">
        <v>0.70777480973473816</v>
      </c>
      <c r="D23" s="531">
        <v>0.71718831948610029</v>
      </c>
    </row>
    <row r="24" spans="1:4">
      <c r="A24" s="839" t="s">
        <v>360</v>
      </c>
      <c r="B24" s="840">
        <v>0.74186123051985986</v>
      </c>
      <c r="C24" s="840">
        <v>0.74756118326219279</v>
      </c>
      <c r="D24" s="841">
        <v>0.7601928152864974</v>
      </c>
    </row>
    <row r="25" spans="1:4">
      <c r="A25" s="530" t="s">
        <v>25</v>
      </c>
      <c r="B25" s="290">
        <v>0.73946742429124901</v>
      </c>
      <c r="C25" s="290">
        <v>0.74572721366800232</v>
      </c>
      <c r="D25" s="531">
        <v>0.75362991370820698</v>
      </c>
    </row>
    <row r="26" spans="1:4">
      <c r="A26" s="839" t="s">
        <v>26</v>
      </c>
      <c r="B26" s="840">
        <v>0.70419683517263476</v>
      </c>
      <c r="C26" s="840">
        <v>0.71455743842111075</v>
      </c>
      <c r="D26" s="841">
        <v>0.72620223906813197</v>
      </c>
    </row>
    <row r="27" spans="1:4">
      <c r="A27" s="530" t="s">
        <v>27</v>
      </c>
      <c r="B27" s="290">
        <v>0.75068111589012387</v>
      </c>
      <c r="C27" s="290">
        <v>0.7521067484199222</v>
      </c>
      <c r="D27" s="531">
        <v>0.75747356858999859</v>
      </c>
    </row>
    <row r="28" spans="1:4">
      <c r="A28" s="839" t="s">
        <v>28</v>
      </c>
      <c r="B28" s="840">
        <v>0.76416314865406365</v>
      </c>
      <c r="C28" s="840">
        <v>0.76626626064736181</v>
      </c>
      <c r="D28" s="841">
        <v>0.77928277047212346</v>
      </c>
    </row>
    <row r="29" spans="1:4">
      <c r="A29" s="530" t="s">
        <v>29</v>
      </c>
      <c r="B29" s="290">
        <v>0.72059302766302513</v>
      </c>
      <c r="C29" s="290">
        <v>0.73116251391905929</v>
      </c>
      <c r="D29" s="531">
        <v>0.74165116959299271</v>
      </c>
    </row>
    <row r="30" spans="1:4">
      <c r="A30" s="839" t="s">
        <v>30</v>
      </c>
      <c r="B30" s="840">
        <v>0.7492666657917646</v>
      </c>
      <c r="C30" s="840">
        <v>0.74984207619476495</v>
      </c>
      <c r="D30" s="841">
        <v>0.75805044654397402</v>
      </c>
    </row>
    <row r="31" spans="1:4">
      <c r="A31" s="530" t="s">
        <v>31</v>
      </c>
      <c r="B31" s="290">
        <v>0.7069829838422047</v>
      </c>
      <c r="C31" s="290">
        <v>0.71485023442188766</v>
      </c>
      <c r="D31" s="531">
        <v>0.72714300551694033</v>
      </c>
    </row>
    <row r="32" spans="1:4">
      <c r="A32" s="839" t="s">
        <v>32</v>
      </c>
      <c r="B32" s="840">
        <v>0.69583641689138653</v>
      </c>
      <c r="C32" s="840">
        <v>0.70621120766739798</v>
      </c>
      <c r="D32" s="841">
        <v>0.7134706896100641</v>
      </c>
    </row>
    <row r="33" spans="1:4">
      <c r="A33" s="530" t="s">
        <v>33</v>
      </c>
      <c r="B33" s="290">
        <v>0.71914033392082133</v>
      </c>
      <c r="C33" s="290">
        <v>0.7281626621074988</v>
      </c>
      <c r="D33" s="531">
        <v>0.73930171779199583</v>
      </c>
    </row>
    <row r="34" spans="1:4">
      <c r="A34" s="839" t="s">
        <v>34</v>
      </c>
      <c r="B34" s="840">
        <v>0.70013474027214084</v>
      </c>
      <c r="C34" s="840">
        <v>0.70760154991948288</v>
      </c>
      <c r="D34" s="841">
        <v>0.72004964686843775</v>
      </c>
    </row>
    <row r="35" spans="1:4" ht="15.75" thickBot="1">
      <c r="A35" s="532" t="s">
        <v>35</v>
      </c>
      <c r="B35" s="533">
        <v>0.72836783426125995</v>
      </c>
      <c r="C35" s="533">
        <v>0.7377163667858575</v>
      </c>
      <c r="D35" s="534">
        <v>0.74553351570574244</v>
      </c>
    </row>
    <row r="36" spans="1:4" ht="26.25" customHeight="1">
      <c r="A36" s="871" t="s">
        <v>431</v>
      </c>
      <c r="B36" s="871"/>
      <c r="C36" s="871"/>
      <c r="D36" s="871"/>
    </row>
    <row r="37" spans="1:4" ht="45" customHeight="1">
      <c r="A37" s="872" t="s">
        <v>525</v>
      </c>
      <c r="B37" s="872"/>
      <c r="C37" s="872"/>
      <c r="D37" s="872"/>
    </row>
    <row r="38" spans="1:4" ht="12.95" customHeight="1">
      <c r="A38" s="867" t="s">
        <v>374</v>
      </c>
      <c r="B38" s="867"/>
      <c r="C38" s="867"/>
      <c r="D38" s="867"/>
    </row>
    <row r="39" spans="1:4" ht="40.5" customHeight="1">
      <c r="A39" s="867" t="s">
        <v>376</v>
      </c>
      <c r="B39" s="867"/>
      <c r="C39" s="867"/>
      <c r="D39" s="867"/>
    </row>
    <row r="40" spans="1:4" s="286" customFormat="1" ht="24.75" customHeight="1">
      <c r="A40" s="289"/>
      <c r="B40" s="868" t="s">
        <v>363</v>
      </c>
      <c r="C40" s="869"/>
      <c r="D40" s="291" t="s">
        <v>375</v>
      </c>
    </row>
    <row r="41" spans="1:4" s="286" customFormat="1" ht="12.95" customHeight="1">
      <c r="A41" s="294" t="s">
        <v>370</v>
      </c>
      <c r="B41" s="291" t="s">
        <v>361</v>
      </c>
      <c r="C41" s="291" t="s">
        <v>362</v>
      </c>
      <c r="D41" s="293"/>
    </row>
    <row r="42" spans="1:4" s="286" customFormat="1" ht="12.95" customHeight="1">
      <c r="A42" s="295" t="s">
        <v>364</v>
      </c>
      <c r="B42" s="296">
        <v>85</v>
      </c>
      <c r="C42" s="296">
        <v>20</v>
      </c>
      <c r="D42" s="292" t="s">
        <v>365</v>
      </c>
    </row>
    <row r="43" spans="1:4" s="286" customFormat="1" ht="12.95" customHeight="1">
      <c r="A43" s="295" t="s">
        <v>366</v>
      </c>
      <c r="B43" s="296">
        <v>15</v>
      </c>
      <c r="C43" s="296">
        <v>0</v>
      </c>
      <c r="D43" s="292" t="s">
        <v>367</v>
      </c>
    </row>
    <row r="44" spans="1:4" s="286" customFormat="1" ht="12.95" customHeight="1">
      <c r="A44" s="295" t="s">
        <v>368</v>
      </c>
      <c r="B44" s="296">
        <v>18</v>
      </c>
      <c r="C44" s="296">
        <v>0</v>
      </c>
      <c r="D44" s="292" t="s">
        <v>367</v>
      </c>
    </row>
    <row r="45" spans="1:4" s="286" customFormat="1" ht="23.1" customHeight="1">
      <c r="A45" s="295" t="s">
        <v>378</v>
      </c>
      <c r="B45" s="298">
        <v>75000</v>
      </c>
      <c r="C45" s="299">
        <v>100</v>
      </c>
      <c r="D45" s="297" t="s">
        <v>369</v>
      </c>
    </row>
    <row r="46" spans="1:4">
      <c r="A46" s="191" t="s">
        <v>36</v>
      </c>
      <c r="B46" s="191"/>
      <c r="C46" s="191"/>
      <c r="D46" s="191"/>
    </row>
    <row r="47" spans="1:4" ht="42" customHeight="1">
      <c r="A47" s="867" t="s">
        <v>526</v>
      </c>
      <c r="B47" s="867"/>
      <c r="C47" s="867"/>
      <c r="D47" s="867"/>
    </row>
    <row r="48" spans="1:4" ht="36" customHeight="1">
      <c r="A48" s="866" t="s">
        <v>693</v>
      </c>
      <c r="B48" s="866"/>
      <c r="C48" s="866"/>
      <c r="D48" s="866"/>
    </row>
  </sheetData>
  <mergeCells count="8">
    <mergeCell ref="A48:D48"/>
    <mergeCell ref="A47:D47"/>
    <mergeCell ref="B40:C40"/>
    <mergeCell ref="A1:D1"/>
    <mergeCell ref="A36:D36"/>
    <mergeCell ref="A37:D37"/>
    <mergeCell ref="A38:D38"/>
    <mergeCell ref="A39:D39"/>
  </mergeCells>
  <pageMargins left="0.7" right="0.7" top="0.75" bottom="0.75" header="0.3" footer="0.3"/>
  <pageSetup orientation="portrait" r:id="rId1"/>
  <webPublishItems count="1">
    <webPublishItem id="26062" divId="Copia de Amb en núm _ formato de libro - Act 05-09-2017 _vf_g_26062" sourceType="range" sourceRef="A1:D48" destinationFile="C:\Users\lizzeth.romero\Documents\Numeralia_2017\C3.htm"/>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O81"/>
  <sheetViews>
    <sheetView workbookViewId="0">
      <pane ySplit="3" topLeftCell="A4" activePane="bottomLeft" state="frozen"/>
      <selection pane="bottomLeft" sqref="A1:I1"/>
    </sheetView>
  </sheetViews>
  <sheetFormatPr baseColWidth="10" defaultRowHeight="15"/>
  <cols>
    <col min="1" max="1" width="15.7109375" customWidth="1"/>
    <col min="2" max="2" width="10.7109375" style="614" customWidth="1"/>
    <col min="3" max="7" width="9.7109375" customWidth="1"/>
    <col min="8" max="9" width="9.7109375" style="276" customWidth="1"/>
    <col min="11" max="11" width="11.42578125" style="614"/>
    <col min="12" max="12" width="3.28515625" style="614" customWidth="1"/>
    <col min="13" max="15" width="7.7109375" hidden="1" customWidth="1"/>
    <col min="237" max="237" width="20.7109375" customWidth="1"/>
    <col min="238" max="245" width="9.7109375" customWidth="1"/>
    <col min="493" max="493" width="20.7109375" customWidth="1"/>
    <col min="494" max="501" width="9.7109375" customWidth="1"/>
    <col min="749" max="749" width="20.7109375" customWidth="1"/>
    <col min="750" max="757" width="9.7109375" customWidth="1"/>
    <col min="1005" max="1005" width="20.7109375" customWidth="1"/>
    <col min="1006" max="1013" width="9.7109375" customWidth="1"/>
    <col min="1261" max="1261" width="20.7109375" customWidth="1"/>
    <col min="1262" max="1269" width="9.7109375" customWidth="1"/>
    <col min="1517" max="1517" width="20.7109375" customWidth="1"/>
    <col min="1518" max="1525" width="9.7109375" customWidth="1"/>
    <col min="1773" max="1773" width="20.7109375" customWidth="1"/>
    <col min="1774" max="1781" width="9.7109375" customWidth="1"/>
    <col min="2029" max="2029" width="20.7109375" customWidth="1"/>
    <col min="2030" max="2037" width="9.7109375" customWidth="1"/>
    <col min="2285" max="2285" width="20.7109375" customWidth="1"/>
    <col min="2286" max="2293" width="9.7109375" customWidth="1"/>
    <col min="2541" max="2541" width="20.7109375" customWidth="1"/>
    <col min="2542" max="2549" width="9.7109375" customWidth="1"/>
    <col min="2797" max="2797" width="20.7109375" customWidth="1"/>
    <col min="2798" max="2805" width="9.7109375" customWidth="1"/>
    <col min="3053" max="3053" width="20.7109375" customWidth="1"/>
    <col min="3054" max="3061" width="9.7109375" customWidth="1"/>
    <col min="3309" max="3309" width="20.7109375" customWidth="1"/>
    <col min="3310" max="3317" width="9.7109375" customWidth="1"/>
    <col min="3565" max="3565" width="20.7109375" customWidth="1"/>
    <col min="3566" max="3573" width="9.7109375" customWidth="1"/>
    <col min="3821" max="3821" width="20.7109375" customWidth="1"/>
    <col min="3822" max="3829" width="9.7109375" customWidth="1"/>
    <col min="4077" max="4077" width="20.7109375" customWidth="1"/>
    <col min="4078" max="4085" width="9.7109375" customWidth="1"/>
    <col min="4333" max="4333" width="20.7109375" customWidth="1"/>
    <col min="4334" max="4341" width="9.7109375" customWidth="1"/>
    <col min="4589" max="4589" width="20.7109375" customWidth="1"/>
    <col min="4590" max="4597" width="9.7109375" customWidth="1"/>
    <col min="4845" max="4845" width="20.7109375" customWidth="1"/>
    <col min="4846" max="4853" width="9.7109375" customWidth="1"/>
    <col min="5101" max="5101" width="20.7109375" customWidth="1"/>
    <col min="5102" max="5109" width="9.7109375" customWidth="1"/>
    <col min="5357" max="5357" width="20.7109375" customWidth="1"/>
    <col min="5358" max="5365" width="9.7109375" customWidth="1"/>
    <col min="5613" max="5613" width="20.7109375" customWidth="1"/>
    <col min="5614" max="5621" width="9.7109375" customWidth="1"/>
    <col min="5869" max="5869" width="20.7109375" customWidth="1"/>
    <col min="5870" max="5877" width="9.7109375" customWidth="1"/>
    <col min="6125" max="6125" width="20.7109375" customWidth="1"/>
    <col min="6126" max="6133" width="9.7109375" customWidth="1"/>
    <col min="6381" max="6381" width="20.7109375" customWidth="1"/>
    <col min="6382" max="6389" width="9.7109375" customWidth="1"/>
    <col min="6637" max="6637" width="20.7109375" customWidth="1"/>
    <col min="6638" max="6645" width="9.7109375" customWidth="1"/>
    <col min="6893" max="6893" width="20.7109375" customWidth="1"/>
    <col min="6894" max="6901" width="9.7109375" customWidth="1"/>
    <col min="7149" max="7149" width="20.7109375" customWidth="1"/>
    <col min="7150" max="7157" width="9.7109375" customWidth="1"/>
    <col min="7405" max="7405" width="20.7109375" customWidth="1"/>
    <col min="7406" max="7413" width="9.7109375" customWidth="1"/>
    <col min="7661" max="7661" width="20.7109375" customWidth="1"/>
    <col min="7662" max="7669" width="9.7109375" customWidth="1"/>
    <col min="7917" max="7917" width="20.7109375" customWidth="1"/>
    <col min="7918" max="7925" width="9.7109375" customWidth="1"/>
    <col min="8173" max="8173" width="20.7109375" customWidth="1"/>
    <col min="8174" max="8181" width="9.7109375" customWidth="1"/>
    <col min="8429" max="8429" width="20.7109375" customWidth="1"/>
    <col min="8430" max="8437" width="9.7109375" customWidth="1"/>
    <col min="8685" max="8685" width="20.7109375" customWidth="1"/>
    <col min="8686" max="8693" width="9.7109375" customWidth="1"/>
    <col min="8941" max="8941" width="20.7109375" customWidth="1"/>
    <col min="8942" max="8949" width="9.7109375" customWidth="1"/>
    <col min="9197" max="9197" width="20.7109375" customWidth="1"/>
    <col min="9198" max="9205" width="9.7109375" customWidth="1"/>
    <col min="9453" max="9453" width="20.7109375" customWidth="1"/>
    <col min="9454" max="9461" width="9.7109375" customWidth="1"/>
    <col min="9709" max="9709" width="20.7109375" customWidth="1"/>
    <col min="9710" max="9717" width="9.7109375" customWidth="1"/>
    <col min="9965" max="9965" width="20.7109375" customWidth="1"/>
    <col min="9966" max="9973" width="9.7109375" customWidth="1"/>
    <col min="10221" max="10221" width="20.7109375" customWidth="1"/>
    <col min="10222" max="10229" width="9.7109375" customWidth="1"/>
    <col min="10477" max="10477" width="20.7109375" customWidth="1"/>
    <col min="10478" max="10485" width="9.7109375" customWidth="1"/>
    <col min="10733" max="10733" width="20.7109375" customWidth="1"/>
    <col min="10734" max="10741" width="9.7109375" customWidth="1"/>
    <col min="10989" max="10989" width="20.7109375" customWidth="1"/>
    <col min="10990" max="10997" width="9.7109375" customWidth="1"/>
    <col min="11245" max="11245" width="20.7109375" customWidth="1"/>
    <col min="11246" max="11253" width="9.7109375" customWidth="1"/>
    <col min="11501" max="11501" width="20.7109375" customWidth="1"/>
    <col min="11502" max="11509" width="9.7109375" customWidth="1"/>
    <col min="11757" max="11757" width="20.7109375" customWidth="1"/>
    <col min="11758" max="11765" width="9.7109375" customWidth="1"/>
    <col min="12013" max="12013" width="20.7109375" customWidth="1"/>
    <col min="12014" max="12021" width="9.7109375" customWidth="1"/>
    <col min="12269" max="12269" width="20.7109375" customWidth="1"/>
    <col min="12270" max="12277" width="9.7109375" customWidth="1"/>
    <col min="12525" max="12525" width="20.7109375" customWidth="1"/>
    <col min="12526" max="12533" width="9.7109375" customWidth="1"/>
    <col min="12781" max="12781" width="20.7109375" customWidth="1"/>
    <col min="12782" max="12789" width="9.7109375" customWidth="1"/>
    <col min="13037" max="13037" width="20.7109375" customWidth="1"/>
    <col min="13038" max="13045" width="9.7109375" customWidth="1"/>
    <col min="13293" max="13293" width="20.7109375" customWidth="1"/>
    <col min="13294" max="13301" width="9.7109375" customWidth="1"/>
    <col min="13549" max="13549" width="20.7109375" customWidth="1"/>
    <col min="13550" max="13557" width="9.7109375" customWidth="1"/>
    <col min="13805" max="13805" width="20.7109375" customWidth="1"/>
    <col min="13806" max="13813" width="9.7109375" customWidth="1"/>
    <col min="14061" max="14061" width="20.7109375" customWidth="1"/>
    <col min="14062" max="14069" width="9.7109375" customWidth="1"/>
    <col min="14317" max="14317" width="20.7109375" customWidth="1"/>
    <col min="14318" max="14325" width="9.7109375" customWidth="1"/>
    <col min="14573" max="14573" width="20.7109375" customWidth="1"/>
    <col min="14574" max="14581" width="9.7109375" customWidth="1"/>
    <col min="14829" max="14829" width="20.7109375" customWidth="1"/>
    <col min="14830" max="14837" width="9.7109375" customWidth="1"/>
    <col min="15085" max="15085" width="20.7109375" customWidth="1"/>
    <col min="15086" max="15093" width="9.7109375" customWidth="1"/>
    <col min="15341" max="15341" width="20.7109375" customWidth="1"/>
    <col min="15342" max="15349" width="9.7109375" customWidth="1"/>
    <col min="15597" max="15597" width="20.7109375" customWidth="1"/>
    <col min="15598" max="15605" width="9.7109375" customWidth="1"/>
    <col min="15853" max="15853" width="20.7109375" customWidth="1"/>
    <col min="15854" max="15861" width="9.7109375" customWidth="1"/>
    <col min="16109" max="16109" width="20.7109375" customWidth="1"/>
    <col min="16110" max="16117" width="9.7109375" customWidth="1"/>
  </cols>
  <sheetData>
    <row r="1" spans="1:15" ht="18" customHeight="1">
      <c r="A1" s="960" t="s">
        <v>749</v>
      </c>
      <c r="B1" s="960"/>
      <c r="C1" s="960"/>
      <c r="D1" s="960"/>
      <c r="E1" s="960"/>
      <c r="F1" s="960"/>
      <c r="G1" s="960"/>
      <c r="H1" s="960"/>
      <c r="I1" s="960"/>
      <c r="K1" s="272" t="s">
        <v>340</v>
      </c>
    </row>
    <row r="2" spans="1:15" ht="15.75" thickBot="1">
      <c r="A2" s="1" t="s">
        <v>247</v>
      </c>
      <c r="B2" s="1"/>
      <c r="C2" s="1"/>
      <c r="D2" s="1"/>
      <c r="E2" s="1"/>
      <c r="F2" s="1"/>
      <c r="G2" s="1"/>
      <c r="H2" s="1"/>
      <c r="I2" s="1"/>
      <c r="J2" s="1"/>
      <c r="K2" s="1"/>
      <c r="L2" s="1"/>
      <c r="M2" s="1"/>
      <c r="N2" s="614"/>
      <c r="O2" s="614"/>
    </row>
    <row r="3" spans="1:15">
      <c r="A3" s="798" t="s">
        <v>2</v>
      </c>
      <c r="B3" s="799" t="s">
        <v>272</v>
      </c>
      <c r="C3" s="94" t="s">
        <v>259</v>
      </c>
      <c r="D3" s="94" t="s">
        <v>260</v>
      </c>
      <c r="E3" s="94" t="s">
        <v>644</v>
      </c>
      <c r="F3" s="94" t="s">
        <v>249</v>
      </c>
      <c r="G3" s="94" t="s">
        <v>648</v>
      </c>
      <c r="H3" s="94" t="s">
        <v>250</v>
      </c>
      <c r="I3" s="94" t="s">
        <v>645</v>
      </c>
      <c r="J3" s="94" t="s">
        <v>652</v>
      </c>
      <c r="K3" s="705" t="s">
        <v>656</v>
      </c>
      <c r="M3" s="679" t="s">
        <v>653</v>
      </c>
      <c r="N3" s="679" t="s">
        <v>654</v>
      </c>
      <c r="O3" s="679" t="s">
        <v>655</v>
      </c>
    </row>
    <row r="4" spans="1:15">
      <c r="A4" s="5" t="s">
        <v>3</v>
      </c>
      <c r="B4" s="670">
        <v>2013</v>
      </c>
      <c r="C4" s="123">
        <v>5736.5722442837141</v>
      </c>
      <c r="D4" s="123">
        <v>4323.7459676547351</v>
      </c>
      <c r="E4" s="123">
        <v>301.43026654153664</v>
      </c>
      <c r="F4" s="123">
        <v>27440.36061906704</v>
      </c>
      <c r="G4" s="123">
        <v>3973.7118469941952</v>
      </c>
      <c r="H4" s="123">
        <v>21161.141479971106</v>
      </c>
      <c r="I4" s="123">
        <v>11107.207989384922</v>
      </c>
      <c r="J4" s="123">
        <v>3.7361106321392361</v>
      </c>
      <c r="K4" s="126">
        <v>21.762009982896569</v>
      </c>
      <c r="M4" s="123">
        <v>0.61952676725619138</v>
      </c>
      <c r="N4" s="123">
        <v>19.516844453349126</v>
      </c>
      <c r="O4" s="123">
        <v>1.6256387622912538</v>
      </c>
    </row>
    <row r="5" spans="1:15">
      <c r="A5" s="7" t="s">
        <v>4</v>
      </c>
      <c r="B5" s="671">
        <v>2013</v>
      </c>
      <c r="C5" s="8">
        <v>8756.6110987933553</v>
      </c>
      <c r="D5" s="8">
        <v>5834.9936515534782</v>
      </c>
      <c r="E5" s="8">
        <v>404.65571664679743</v>
      </c>
      <c r="F5" s="8">
        <v>49246.15855790842</v>
      </c>
      <c r="G5" s="8">
        <v>3421.1178088405363</v>
      </c>
      <c r="H5" s="8">
        <v>53752.80740205288</v>
      </c>
      <c r="I5" s="8">
        <v>7563.9124173843475</v>
      </c>
      <c r="J5" s="8">
        <v>2.9361651698412405</v>
      </c>
      <c r="K5" s="97">
        <v>6.6607667338388401</v>
      </c>
      <c r="M5" s="8">
        <v>0.18914355826118759</v>
      </c>
      <c r="N5" s="8">
        <v>5.9746801078612011</v>
      </c>
      <c r="O5" s="8">
        <v>0.49694306771645125</v>
      </c>
    </row>
    <row r="6" spans="1:15">
      <c r="A6" s="5" t="s">
        <v>5</v>
      </c>
      <c r="B6" s="670">
        <v>2013</v>
      </c>
      <c r="C6" s="123">
        <v>3823.0207331529182</v>
      </c>
      <c r="D6" s="123">
        <v>2810.3512503992533</v>
      </c>
      <c r="E6" s="123">
        <v>283.03568934973185</v>
      </c>
      <c r="F6" s="123">
        <v>29434.531304977419</v>
      </c>
      <c r="G6" s="123">
        <v>1496.7000294468796</v>
      </c>
      <c r="H6" s="123">
        <v>12151.06037799465</v>
      </c>
      <c r="I6" s="123">
        <v>3412.8771726701279</v>
      </c>
      <c r="J6" s="123">
        <v>3773.8613455085701</v>
      </c>
      <c r="K6" s="126">
        <v>10.088739894381215</v>
      </c>
      <c r="M6" s="123">
        <v>0.28938751279491765</v>
      </c>
      <c r="N6" s="123">
        <v>9.0430135709963277</v>
      </c>
      <c r="O6" s="123">
        <v>0.75633881058996955</v>
      </c>
    </row>
    <row r="7" spans="1:15">
      <c r="A7" s="7" t="s">
        <v>6</v>
      </c>
      <c r="B7" s="671">
        <v>2013</v>
      </c>
      <c r="C7" s="8">
        <v>7530.2379397519871</v>
      </c>
      <c r="D7" s="8">
        <v>5841.6306957374763</v>
      </c>
      <c r="E7" s="8">
        <v>252.21246722742063</v>
      </c>
      <c r="F7" s="8">
        <v>38766.509297590608</v>
      </c>
      <c r="G7" s="8">
        <v>2831.074025465688</v>
      </c>
      <c r="H7" s="8">
        <v>37291.271231292121</v>
      </c>
      <c r="I7" s="8">
        <v>7724.7316405063757</v>
      </c>
      <c r="J7" s="8">
        <v>2.0942200980206951</v>
      </c>
      <c r="K7" s="97">
        <v>4.0911491303557677</v>
      </c>
      <c r="M7" s="8">
        <v>0.11216114006891009</v>
      </c>
      <c r="N7" s="8">
        <v>3.6787227593685485</v>
      </c>
      <c r="O7" s="8">
        <v>0.30026523091830865</v>
      </c>
    </row>
    <row r="8" spans="1:15">
      <c r="A8" s="5" t="s">
        <v>7</v>
      </c>
      <c r="B8" s="670">
        <v>2013</v>
      </c>
      <c r="C8" s="123">
        <v>11164.641265055818</v>
      </c>
      <c r="D8" s="123">
        <v>8042.5606415996035</v>
      </c>
      <c r="E8" s="123">
        <v>461.15790891912036</v>
      </c>
      <c r="F8" s="123">
        <v>43212.885815913483</v>
      </c>
      <c r="G8" s="123">
        <v>6104.2608564203219</v>
      </c>
      <c r="H8" s="123">
        <v>46303.077457354389</v>
      </c>
      <c r="I8" s="123">
        <v>20957.56082516423</v>
      </c>
      <c r="J8" s="123">
        <v>8.458544111963656</v>
      </c>
      <c r="K8" s="126">
        <v>4.5312828000901657</v>
      </c>
      <c r="M8" s="123">
        <v>0.12032949199930544</v>
      </c>
      <c r="N8" s="123">
        <v>4.0832619908606604</v>
      </c>
      <c r="O8" s="123">
        <v>0.32769131723019995</v>
      </c>
    </row>
    <row r="9" spans="1:15">
      <c r="A9" s="7" t="s">
        <v>8</v>
      </c>
      <c r="B9" s="671">
        <v>2013</v>
      </c>
      <c r="C9" s="8">
        <v>3003.5661043815444</v>
      </c>
      <c r="D9" s="8">
        <v>2197.1590275200356</v>
      </c>
      <c r="E9" s="8">
        <v>169.20480366391345</v>
      </c>
      <c r="F9" s="8">
        <v>14679.365473330241</v>
      </c>
      <c r="G9" s="8">
        <v>1551.1612166162113</v>
      </c>
      <c r="H9" s="8">
        <v>15980.752313085746</v>
      </c>
      <c r="I9" s="8">
        <v>4490.8015320827662</v>
      </c>
      <c r="J9" s="8">
        <v>1.01021463703117</v>
      </c>
      <c r="K9" s="97">
        <v>2.1954566882574675</v>
      </c>
      <c r="M9" s="8">
        <v>6.0512478233476046E-2</v>
      </c>
      <c r="N9" s="8">
        <v>1.9734286577948164</v>
      </c>
      <c r="O9" s="8">
        <v>0.16151555222917527</v>
      </c>
    </row>
    <row r="10" spans="1:15">
      <c r="A10" s="5" t="s">
        <v>9</v>
      </c>
      <c r="B10" s="670">
        <v>2013</v>
      </c>
      <c r="C10" s="123">
        <v>49524.134495417187</v>
      </c>
      <c r="D10" s="123">
        <v>44083.996849138755</v>
      </c>
      <c r="E10" s="123">
        <v>1381.7341219852815</v>
      </c>
      <c r="F10" s="123">
        <v>330467.54241171072</v>
      </c>
      <c r="G10" s="123">
        <v>12536.277813003453</v>
      </c>
      <c r="H10" s="123">
        <v>295713.45709673216</v>
      </c>
      <c r="I10" s="123">
        <v>51827.700715882325</v>
      </c>
      <c r="J10" s="123">
        <v>29.371619166736604</v>
      </c>
      <c r="K10" s="126">
        <v>16.449051698746473</v>
      </c>
      <c r="M10" s="123">
        <v>0.454155170678265</v>
      </c>
      <c r="N10" s="123">
        <v>14.783673589549048</v>
      </c>
      <c r="O10" s="123">
        <v>1.2112229385191591</v>
      </c>
    </row>
    <row r="11" spans="1:15">
      <c r="A11" s="7" t="s">
        <v>10</v>
      </c>
      <c r="B11" s="671">
        <v>2013</v>
      </c>
      <c r="C11" s="8">
        <v>56638.753374246269</v>
      </c>
      <c r="D11" s="8">
        <v>34222.862383830849</v>
      </c>
      <c r="E11" s="8">
        <v>1622.5527344473317</v>
      </c>
      <c r="F11" s="8">
        <v>215896.96881612117</v>
      </c>
      <c r="G11" s="8">
        <v>15164.309503624563</v>
      </c>
      <c r="H11" s="8">
        <v>98008.782964529033</v>
      </c>
      <c r="I11" s="8">
        <v>34581.760963121073</v>
      </c>
      <c r="J11" s="8">
        <v>4.4480993754365414</v>
      </c>
      <c r="K11" s="97">
        <v>6.1935525936103986</v>
      </c>
      <c r="M11" s="8">
        <v>0.15739772937321142</v>
      </c>
      <c r="N11" s="8">
        <v>5.5970500585706926</v>
      </c>
      <c r="O11" s="8">
        <v>0.43910480566649457</v>
      </c>
    </row>
    <row r="12" spans="1:15">
      <c r="A12" s="699" t="s">
        <v>523</v>
      </c>
      <c r="B12" s="673">
        <v>2013</v>
      </c>
      <c r="C12" s="123">
        <v>3459.4410460551567</v>
      </c>
      <c r="D12" s="123">
        <v>1876.5492130276548</v>
      </c>
      <c r="E12" s="123">
        <v>110.21467061411887</v>
      </c>
      <c r="F12" s="123">
        <v>9744.5334569854313</v>
      </c>
      <c r="G12" s="123">
        <v>4093.7385084035168</v>
      </c>
      <c r="H12" s="123">
        <v>118073.76317275851</v>
      </c>
      <c r="I12" s="123">
        <v>9029.5433020257042</v>
      </c>
      <c r="J12" s="123">
        <v>3954.6343510143411</v>
      </c>
      <c r="K12" s="126">
        <v>186.09576357604948</v>
      </c>
      <c r="M12" s="123">
        <v>5.3548399140567122</v>
      </c>
      <c r="N12" s="123">
        <v>166.7686616180593</v>
      </c>
      <c r="O12" s="123">
        <v>13.97226204393345</v>
      </c>
    </row>
    <row r="13" spans="1:15">
      <c r="A13" s="7" t="s">
        <v>12</v>
      </c>
      <c r="B13" s="671">
        <v>2013</v>
      </c>
      <c r="C13" s="8">
        <v>25094.68742125915</v>
      </c>
      <c r="D13" s="8">
        <v>18863.134008899535</v>
      </c>
      <c r="E13" s="8">
        <v>1115.053612556359</v>
      </c>
      <c r="F13" s="8">
        <v>126676.64424879065</v>
      </c>
      <c r="G13" s="8">
        <v>11449.775825027404</v>
      </c>
      <c r="H13" s="8">
        <v>51600.444280852433</v>
      </c>
      <c r="I13" s="8">
        <v>30869.662103400267</v>
      </c>
      <c r="J13" s="8">
        <v>2.9569694697854683</v>
      </c>
      <c r="K13" s="97">
        <v>3.2129999092235173</v>
      </c>
      <c r="M13" s="8">
        <v>7.2654120903931182E-2</v>
      </c>
      <c r="N13" s="8">
        <v>2.9237212285935974</v>
      </c>
      <c r="O13" s="8">
        <v>0.21662455972598854</v>
      </c>
    </row>
    <row r="14" spans="1:15">
      <c r="A14" s="5" t="s">
        <v>13</v>
      </c>
      <c r="B14" s="670">
        <v>2013</v>
      </c>
      <c r="C14" s="123">
        <v>31267.486630040825</v>
      </c>
      <c r="D14" s="123">
        <v>20405.942701025659</v>
      </c>
      <c r="E14" s="123">
        <v>1478.3217916796962</v>
      </c>
      <c r="F14" s="123">
        <v>114751.11898113121</v>
      </c>
      <c r="G14" s="123">
        <v>20645.616834274635</v>
      </c>
      <c r="H14" s="123">
        <v>117227.36712890807</v>
      </c>
      <c r="I14" s="123">
        <v>37308.692542795463</v>
      </c>
      <c r="J14" s="123">
        <v>5.4016345215230714</v>
      </c>
      <c r="K14" s="126">
        <v>15.177699867306945</v>
      </c>
      <c r="M14" s="123">
        <v>0.39244101489524635</v>
      </c>
      <c r="N14" s="123">
        <v>13.700693662750361</v>
      </c>
      <c r="O14" s="123">
        <v>1.0845651896613393</v>
      </c>
    </row>
    <row r="15" spans="1:15">
      <c r="A15" s="7" t="s">
        <v>14</v>
      </c>
      <c r="B15" s="671">
        <v>2013</v>
      </c>
      <c r="C15" s="8">
        <v>31354.939737740464</v>
      </c>
      <c r="D15" s="8">
        <v>26722.110528019537</v>
      </c>
      <c r="E15" s="8">
        <v>1033.1498710171015</v>
      </c>
      <c r="F15" s="8">
        <v>203604.03027534296</v>
      </c>
      <c r="G15" s="8">
        <v>9291.1635269771596</v>
      </c>
      <c r="H15" s="8">
        <v>174474.90417304472</v>
      </c>
      <c r="I15" s="8">
        <v>31818.106473104515</v>
      </c>
      <c r="J15" s="8">
        <v>6.7699047701651294</v>
      </c>
      <c r="K15" s="97">
        <v>9.8636191092833307</v>
      </c>
      <c r="M15" s="8">
        <v>0.26866818843791196</v>
      </c>
      <c r="N15" s="8">
        <v>8.873190876427719</v>
      </c>
      <c r="O15" s="8">
        <v>0.72176004441770025</v>
      </c>
    </row>
    <row r="16" spans="1:15">
      <c r="A16" s="5" t="s">
        <v>15</v>
      </c>
      <c r="B16" s="670">
        <v>2013</v>
      </c>
      <c r="C16" s="123">
        <v>21197.880567976146</v>
      </c>
      <c r="D16" s="123">
        <v>16658.777104136978</v>
      </c>
      <c r="E16" s="123">
        <v>1069.7387537962568</v>
      </c>
      <c r="F16" s="123">
        <v>117492.87313558262</v>
      </c>
      <c r="G16" s="123">
        <v>15140.688437610817</v>
      </c>
      <c r="H16" s="123">
        <v>108066.29703732367</v>
      </c>
      <c r="I16" s="123">
        <v>25386.824806329423</v>
      </c>
      <c r="J16" s="123">
        <v>8.8886981236613511</v>
      </c>
      <c r="K16" s="126">
        <v>36.649392016513914</v>
      </c>
      <c r="M16" s="123">
        <v>1.0200216060735241</v>
      </c>
      <c r="N16" s="123">
        <v>32.920606599572452</v>
      </c>
      <c r="O16" s="123">
        <v>2.7087638108679362</v>
      </c>
    </row>
    <row r="17" spans="1:15">
      <c r="A17" s="7" t="s">
        <v>16</v>
      </c>
      <c r="B17" s="671">
        <v>2013</v>
      </c>
      <c r="C17" s="8">
        <v>43154.642999460928</v>
      </c>
      <c r="D17" s="8">
        <v>31250.76886220129</v>
      </c>
      <c r="E17" s="8">
        <v>2321.5538737476045</v>
      </c>
      <c r="F17" s="8">
        <v>214972.41500719698</v>
      </c>
      <c r="G17" s="8">
        <v>22382.54126818899</v>
      </c>
      <c r="H17" s="8">
        <v>146702.43220172252</v>
      </c>
      <c r="I17" s="8">
        <v>74435.967291644149</v>
      </c>
      <c r="J17" s="8">
        <v>26.645592697063407</v>
      </c>
      <c r="K17" s="97">
        <v>29.101057573212188</v>
      </c>
      <c r="M17" s="8">
        <v>0.80213650218872279</v>
      </c>
      <c r="N17" s="8">
        <v>26.157745204222532</v>
      </c>
      <c r="O17" s="8">
        <v>2.1411758668009329</v>
      </c>
    </row>
    <row r="18" spans="1:15">
      <c r="A18" s="5" t="s">
        <v>17</v>
      </c>
      <c r="B18" s="670">
        <v>2013</v>
      </c>
      <c r="C18" s="123">
        <v>41658.887370795033</v>
      </c>
      <c r="D18" s="123">
        <v>34331.889376622654</v>
      </c>
      <c r="E18" s="123">
        <v>2233.0758727490161</v>
      </c>
      <c r="F18" s="123">
        <v>232056.46532545684</v>
      </c>
      <c r="G18" s="123">
        <v>34794.885991342657</v>
      </c>
      <c r="H18" s="123">
        <v>331232.44697755447</v>
      </c>
      <c r="I18" s="123">
        <v>43176.733874666963</v>
      </c>
      <c r="J18" s="123">
        <v>36.950927480601386</v>
      </c>
      <c r="K18" s="126">
        <v>325.07053213229437</v>
      </c>
      <c r="M18" s="123">
        <v>9.2887521537606865</v>
      </c>
      <c r="N18" s="123">
        <v>291.45580571388768</v>
      </c>
      <c r="O18" s="123">
        <v>24.325974264646</v>
      </c>
    </row>
    <row r="19" spans="1:15">
      <c r="A19" s="7" t="s">
        <v>18</v>
      </c>
      <c r="B19" s="671">
        <v>2013</v>
      </c>
      <c r="C19" s="8">
        <v>32290.157373530277</v>
      </c>
      <c r="D19" s="8">
        <v>24365.918592752529</v>
      </c>
      <c r="E19" s="8">
        <v>1607.9166240770855</v>
      </c>
      <c r="F19" s="8">
        <v>161138.28625040656</v>
      </c>
      <c r="G19" s="8">
        <v>19404.493736655648</v>
      </c>
      <c r="H19" s="8">
        <v>144178.69380024812</v>
      </c>
      <c r="I19" s="8">
        <v>33735.729439734481</v>
      </c>
      <c r="J19" s="8">
        <v>15.516227899337101</v>
      </c>
      <c r="K19" s="97">
        <v>13.721555848468409</v>
      </c>
      <c r="M19" s="8">
        <v>0.35374916237571868</v>
      </c>
      <c r="N19" s="8">
        <v>12.388588748443443</v>
      </c>
      <c r="O19" s="8">
        <v>0.97921793764924758</v>
      </c>
    </row>
    <row r="20" spans="1:15">
      <c r="A20" s="5" t="s">
        <v>19</v>
      </c>
      <c r="B20" s="670">
        <v>2013</v>
      </c>
      <c r="C20" s="123">
        <v>6483.8329268534799</v>
      </c>
      <c r="D20" s="123">
        <v>5004.9538214181948</v>
      </c>
      <c r="E20" s="123">
        <v>424.66205049049438</v>
      </c>
      <c r="F20" s="123">
        <v>32198.289257755539</v>
      </c>
      <c r="G20" s="123">
        <v>5249.0108463907809</v>
      </c>
      <c r="H20" s="123">
        <v>43128.989685238914</v>
      </c>
      <c r="I20" s="123">
        <v>6155.7676967145226</v>
      </c>
      <c r="J20" s="123">
        <v>9.0840414160075884</v>
      </c>
      <c r="K20" s="126">
        <v>34.269135516402329</v>
      </c>
      <c r="M20" s="123">
        <v>0.97569672258417961</v>
      </c>
      <c r="N20" s="123">
        <v>30.733360427964485</v>
      </c>
      <c r="O20" s="123">
        <v>2.5600783658536663</v>
      </c>
    </row>
    <row r="21" spans="1:15">
      <c r="A21" s="7" t="s">
        <v>20</v>
      </c>
      <c r="B21" s="671">
        <v>2013</v>
      </c>
      <c r="C21" s="8">
        <v>8697.7756188211079</v>
      </c>
      <c r="D21" s="8">
        <v>6337.3102111177031</v>
      </c>
      <c r="E21" s="8">
        <v>629.18492563382824</v>
      </c>
      <c r="F21" s="8">
        <v>39383.389972289871</v>
      </c>
      <c r="G21" s="8">
        <v>7403.3561857664981</v>
      </c>
      <c r="H21" s="8">
        <v>41295.582253348155</v>
      </c>
      <c r="I21" s="8">
        <v>10706.353554673966</v>
      </c>
      <c r="J21" s="8">
        <v>52.097816188771077</v>
      </c>
      <c r="K21" s="97">
        <v>956.42500882041986</v>
      </c>
      <c r="M21" s="8">
        <v>27.515880895512481</v>
      </c>
      <c r="N21" s="8">
        <v>857.10556466366654</v>
      </c>
      <c r="O21" s="8">
        <v>71.803563261240811</v>
      </c>
    </row>
    <row r="22" spans="1:15">
      <c r="A22" s="5" t="s">
        <v>21</v>
      </c>
      <c r="B22" s="670">
        <v>2013</v>
      </c>
      <c r="C22" s="123">
        <v>5983.9897940827314</v>
      </c>
      <c r="D22" s="123">
        <v>3418.7976613007099</v>
      </c>
      <c r="E22" s="123">
        <v>233.39108190082118</v>
      </c>
      <c r="F22" s="123">
        <v>17459.650131733448</v>
      </c>
      <c r="G22" s="123">
        <v>4403.4727278178962</v>
      </c>
      <c r="H22" s="123">
        <v>73936.86559192877</v>
      </c>
      <c r="I22" s="123">
        <v>18436.093720779718</v>
      </c>
      <c r="J22" s="123">
        <v>18944.797829029485</v>
      </c>
      <c r="K22" s="126">
        <v>14.428952614116284</v>
      </c>
      <c r="M22" s="123">
        <v>0.40796647455255725</v>
      </c>
      <c r="N22" s="123">
        <v>12.94668028754054</v>
      </c>
      <c r="O22" s="123">
        <v>1.0743058520231867</v>
      </c>
    </row>
    <row r="23" spans="1:15">
      <c r="A23" s="7" t="s">
        <v>22</v>
      </c>
      <c r="B23" s="671">
        <v>2013</v>
      </c>
      <c r="C23" s="8">
        <v>42587.100225660193</v>
      </c>
      <c r="D23" s="8">
        <v>36595.846913971116</v>
      </c>
      <c r="E23" s="8">
        <v>1679.9284001984049</v>
      </c>
      <c r="F23" s="8">
        <v>273641.78827060241</v>
      </c>
      <c r="G23" s="8">
        <v>16079.825560188987</v>
      </c>
      <c r="H23" s="8">
        <v>236027.70533090478</v>
      </c>
      <c r="I23" s="8">
        <v>44403.421373710793</v>
      </c>
      <c r="J23" s="8">
        <v>12.751572950750894</v>
      </c>
      <c r="K23" s="97">
        <v>9.6179989635694554</v>
      </c>
      <c r="M23" s="8">
        <v>0.24501485266155601</v>
      </c>
      <c r="N23" s="8">
        <v>8.6902613582150288</v>
      </c>
      <c r="O23" s="8">
        <v>0.68272275269286953</v>
      </c>
    </row>
    <row r="24" spans="1:15">
      <c r="A24" s="5" t="s">
        <v>23</v>
      </c>
      <c r="B24" s="670">
        <v>2013</v>
      </c>
      <c r="C24" s="123">
        <v>37101.258968588809</v>
      </c>
      <c r="D24" s="123">
        <v>30990.694142065771</v>
      </c>
      <c r="E24" s="123">
        <v>1973.1793549957586</v>
      </c>
      <c r="F24" s="123">
        <v>217247.60473390782</v>
      </c>
      <c r="G24" s="123">
        <v>26629.348084906302</v>
      </c>
      <c r="H24" s="123">
        <v>234862.57008789756</v>
      </c>
      <c r="I24" s="123">
        <v>51485.912244663268</v>
      </c>
      <c r="J24" s="123">
        <v>24.150211877007163</v>
      </c>
      <c r="K24" s="126">
        <v>112.43371176190972</v>
      </c>
      <c r="M24" s="123">
        <v>3.1756107427062168</v>
      </c>
      <c r="N24" s="123">
        <v>100.89046457221347</v>
      </c>
      <c r="O24" s="123">
        <v>8.3676364469900335</v>
      </c>
    </row>
    <row r="25" spans="1:15">
      <c r="A25" s="7" t="s">
        <v>24</v>
      </c>
      <c r="B25" s="671">
        <v>2013</v>
      </c>
      <c r="C25" s="8">
        <v>7329.2611208046073</v>
      </c>
      <c r="D25" s="8">
        <v>5915.2569983515295</v>
      </c>
      <c r="E25" s="8">
        <v>354.19707506662832</v>
      </c>
      <c r="F25" s="8">
        <v>40134.775437535893</v>
      </c>
      <c r="G25" s="8">
        <v>4970.9001043145272</v>
      </c>
      <c r="H25" s="8">
        <v>45511.758399278522</v>
      </c>
      <c r="I25" s="8">
        <v>14883.508555105034</v>
      </c>
      <c r="J25" s="8">
        <v>16.691081067690103</v>
      </c>
      <c r="K25" s="97">
        <v>25.629404634722274</v>
      </c>
      <c r="M25" s="8">
        <v>0.72855285422436433</v>
      </c>
      <c r="N25" s="8">
        <v>22.987649671938382</v>
      </c>
      <c r="O25" s="8">
        <v>1.913202108559529</v>
      </c>
    </row>
    <row r="26" spans="1:15">
      <c r="A26" s="5" t="s">
        <v>25</v>
      </c>
      <c r="B26" s="670">
        <v>2013</v>
      </c>
      <c r="C26" s="123">
        <v>8509.1838539739201</v>
      </c>
      <c r="D26" s="123">
        <v>7217.6635881308266</v>
      </c>
      <c r="E26" s="123">
        <v>349.72523544269256</v>
      </c>
      <c r="F26" s="123">
        <v>58571.768194591539</v>
      </c>
      <c r="G26" s="123">
        <v>2097.6438855109504</v>
      </c>
      <c r="H26" s="123">
        <v>48115.014923018287</v>
      </c>
      <c r="I26" s="123">
        <v>4643.9636462663057</v>
      </c>
      <c r="J26" s="123">
        <v>1.586297409293532</v>
      </c>
      <c r="K26" s="126">
        <v>4.9885397148866977</v>
      </c>
      <c r="M26" s="123">
        <v>0.14230185665174755</v>
      </c>
      <c r="N26" s="123">
        <v>4.4732352457025906</v>
      </c>
      <c r="O26" s="123">
        <v>0.37300261253235967</v>
      </c>
    </row>
    <row r="27" spans="1:15">
      <c r="A27" s="7" t="s">
        <v>26</v>
      </c>
      <c r="B27" s="671">
        <v>2013</v>
      </c>
      <c r="C27" s="8">
        <v>20516.821035248016</v>
      </c>
      <c r="D27" s="8">
        <v>15415.796248011691</v>
      </c>
      <c r="E27" s="8">
        <v>1079.8757785155003</v>
      </c>
      <c r="F27" s="8">
        <v>105817.33387833112</v>
      </c>
      <c r="G27" s="8">
        <v>11767.660890997297</v>
      </c>
      <c r="H27" s="8">
        <v>99565.760136672892</v>
      </c>
      <c r="I27" s="8">
        <v>23193.664551829403</v>
      </c>
      <c r="J27" s="8">
        <v>9.6580236658609522</v>
      </c>
      <c r="K27" s="97">
        <v>4.9062895249273417</v>
      </c>
      <c r="M27" s="8">
        <v>0.1157186480495921</v>
      </c>
      <c r="N27" s="8">
        <v>4.4538564770172533</v>
      </c>
      <c r="O27" s="8">
        <v>0.33671439986049667</v>
      </c>
    </row>
    <row r="28" spans="1:15">
      <c r="A28" s="5" t="s">
        <v>27</v>
      </c>
      <c r="B28" s="670">
        <v>2013</v>
      </c>
      <c r="C28" s="123">
        <v>29470.65370234106</v>
      </c>
      <c r="D28" s="123">
        <v>19465.028152645453</v>
      </c>
      <c r="E28" s="123">
        <v>1089.9662797224512</v>
      </c>
      <c r="F28" s="123">
        <v>111395.75052457256</v>
      </c>
      <c r="G28" s="123">
        <v>12962.63950834262</v>
      </c>
      <c r="H28" s="123">
        <v>75595.544513913905</v>
      </c>
      <c r="I28" s="123">
        <v>25907.236560048375</v>
      </c>
      <c r="J28" s="123">
        <v>9.2068656688897708</v>
      </c>
      <c r="K28" s="126">
        <v>10.096454797273827</v>
      </c>
      <c r="M28" s="123">
        <v>0.2667672486088159</v>
      </c>
      <c r="N28" s="123">
        <v>9.1011426515886509</v>
      </c>
      <c r="O28" s="123">
        <v>0.7285448970763605</v>
      </c>
    </row>
    <row r="29" spans="1:15">
      <c r="A29" s="7" t="s">
        <v>28</v>
      </c>
      <c r="B29" s="671">
        <v>2013</v>
      </c>
      <c r="C29" s="8">
        <v>29175.930275509152</v>
      </c>
      <c r="D29" s="8">
        <v>20300.073654274067</v>
      </c>
      <c r="E29" s="8">
        <v>1718.6187170829928</v>
      </c>
      <c r="F29" s="8">
        <v>195819.86261333319</v>
      </c>
      <c r="G29" s="8">
        <v>9883.2704167305001</v>
      </c>
      <c r="H29" s="8">
        <v>66870.512148277427</v>
      </c>
      <c r="I29" s="8">
        <v>26529.981796309996</v>
      </c>
      <c r="J29" s="8">
        <v>5.6629573848613415</v>
      </c>
      <c r="K29" s="97">
        <v>5.1118587021952937</v>
      </c>
      <c r="M29" s="8">
        <v>0.13817950582715627</v>
      </c>
      <c r="N29" s="8">
        <v>4.6010231343778267</v>
      </c>
      <c r="O29" s="8">
        <v>0.37265606199031071</v>
      </c>
    </row>
    <row r="30" spans="1:15">
      <c r="A30" s="5" t="s">
        <v>29</v>
      </c>
      <c r="B30" s="670">
        <v>2013</v>
      </c>
      <c r="C30" s="123">
        <v>13683.370995382562</v>
      </c>
      <c r="D30" s="123">
        <v>12102.141597439873</v>
      </c>
      <c r="E30" s="123">
        <v>359.75324159352152</v>
      </c>
      <c r="F30" s="123">
        <v>87867.851289138925</v>
      </c>
      <c r="G30" s="123">
        <v>3308.2278934631563</v>
      </c>
      <c r="H30" s="123">
        <v>97240.610027171366</v>
      </c>
      <c r="I30" s="123">
        <v>15010.738842480119</v>
      </c>
      <c r="J30" s="123">
        <v>3791.6964674579131</v>
      </c>
      <c r="K30" s="126">
        <v>9.095357841154847</v>
      </c>
      <c r="M30" s="123">
        <v>0.2568236331441085</v>
      </c>
      <c r="N30" s="123">
        <v>8.1617246102747956</v>
      </c>
      <c r="O30" s="123">
        <v>0.67680959773594351</v>
      </c>
    </row>
    <row r="31" spans="1:15">
      <c r="A31" s="7" t="s">
        <v>30</v>
      </c>
      <c r="B31" s="671">
        <v>2013</v>
      </c>
      <c r="C31" s="8">
        <v>29089.348132253857</v>
      </c>
      <c r="D31" s="8">
        <v>14285.020425920247</v>
      </c>
      <c r="E31" s="8">
        <v>791.67258222402472</v>
      </c>
      <c r="F31" s="8">
        <v>57568.196464698514</v>
      </c>
      <c r="G31" s="8">
        <v>9042.5590490714785</v>
      </c>
      <c r="H31" s="8">
        <v>62119.552034041517</v>
      </c>
      <c r="I31" s="8">
        <v>23827.640460826224</v>
      </c>
      <c r="J31" s="8">
        <v>9.5140281419881045</v>
      </c>
      <c r="K31" s="97">
        <v>14.945305218953379</v>
      </c>
      <c r="M31" s="8">
        <v>0.41337958242309958</v>
      </c>
      <c r="N31" s="8">
        <v>13.430519171171888</v>
      </c>
      <c r="O31" s="8">
        <v>1.101406465358393</v>
      </c>
    </row>
    <row r="32" spans="1:15">
      <c r="A32" s="5" t="s">
        <v>31</v>
      </c>
      <c r="B32" s="670">
        <v>2013</v>
      </c>
      <c r="C32" s="123">
        <v>8240.6041452628451</v>
      </c>
      <c r="D32" s="123">
        <v>5866.6380026495963</v>
      </c>
      <c r="E32" s="123">
        <v>602.50806815350757</v>
      </c>
      <c r="F32" s="123">
        <v>39545.703326516981</v>
      </c>
      <c r="G32" s="123">
        <v>8825.508081542479</v>
      </c>
      <c r="H32" s="123">
        <v>33167.617852764939</v>
      </c>
      <c r="I32" s="123">
        <v>6834.644128870943</v>
      </c>
      <c r="J32" s="123">
        <v>5.0656565433637875</v>
      </c>
      <c r="K32" s="126">
        <v>16.940199194055598</v>
      </c>
      <c r="M32" s="123">
        <v>0.46623348708644358</v>
      </c>
      <c r="N32" s="123">
        <v>15.228468901273201</v>
      </c>
      <c r="O32" s="123">
        <v>1.2454968056959541</v>
      </c>
    </row>
    <row r="33" spans="1:15">
      <c r="A33" s="7" t="s">
        <v>32</v>
      </c>
      <c r="B33" s="671">
        <v>2013</v>
      </c>
      <c r="C33" s="8">
        <v>60546.401343272839</v>
      </c>
      <c r="D33" s="8">
        <v>52357.112813011772</v>
      </c>
      <c r="E33" s="8">
        <v>2222.477797470819</v>
      </c>
      <c r="F33" s="8">
        <v>363585.76631788176</v>
      </c>
      <c r="G33" s="8">
        <v>20461.056146878433</v>
      </c>
      <c r="H33" s="8">
        <v>367537.29062211001</v>
      </c>
      <c r="I33" s="8">
        <v>68739.432749316766</v>
      </c>
      <c r="J33" s="8">
        <v>13854.251104147912</v>
      </c>
      <c r="K33" s="97">
        <v>32.666279681119349</v>
      </c>
      <c r="M33" s="8">
        <v>0.90286773973059065</v>
      </c>
      <c r="N33" s="8">
        <v>29.356844097387821</v>
      </c>
      <c r="O33" s="8">
        <v>2.4065678440009353</v>
      </c>
    </row>
    <row r="34" spans="1:15">
      <c r="A34" s="5" t="s">
        <v>33</v>
      </c>
      <c r="B34" s="670">
        <v>2013</v>
      </c>
      <c r="C34" s="123">
        <v>14170.821102835733</v>
      </c>
      <c r="D34" s="123">
        <v>12949.248849614018</v>
      </c>
      <c r="E34" s="123">
        <v>261.61129188649073</v>
      </c>
      <c r="F34" s="123">
        <v>99625.471586251559</v>
      </c>
      <c r="G34" s="123">
        <v>2034.5072782415334</v>
      </c>
      <c r="H34" s="123">
        <v>105032.06602373351</v>
      </c>
      <c r="I34" s="123">
        <v>15784.012950717392</v>
      </c>
      <c r="J34" s="123">
        <v>3.3213947100098227</v>
      </c>
      <c r="K34" s="126">
        <v>6.4941185733701809</v>
      </c>
      <c r="M34" s="123">
        <v>0.18586489843281323</v>
      </c>
      <c r="N34" s="123">
        <v>5.8219145142134225</v>
      </c>
      <c r="O34" s="123">
        <v>0.48633916072394562</v>
      </c>
    </row>
    <row r="35" spans="1:15">
      <c r="A35" s="7" t="s">
        <v>34</v>
      </c>
      <c r="B35" s="671">
        <v>2013</v>
      </c>
      <c r="C35" s="8">
        <v>22635.199793077947</v>
      </c>
      <c r="D35" s="8">
        <v>13906.782352298822</v>
      </c>
      <c r="E35" s="8">
        <v>1541.2856853714497</v>
      </c>
      <c r="F35" s="8">
        <v>80553.638497275271</v>
      </c>
      <c r="G35" s="8">
        <v>21751.502083203894</v>
      </c>
      <c r="H35" s="8">
        <v>38511.063986638692</v>
      </c>
      <c r="I35" s="8">
        <v>24839.800038795915</v>
      </c>
      <c r="J35" s="8">
        <v>4.9604422497065599</v>
      </c>
      <c r="K35" s="97">
        <v>3.8323021824169521</v>
      </c>
      <c r="M35" s="8">
        <v>5.6427370394099743E-2</v>
      </c>
      <c r="N35" s="8">
        <v>3.5549914129111562</v>
      </c>
      <c r="O35" s="8">
        <v>0.22088339911169627</v>
      </c>
    </row>
    <row r="36" spans="1:15" ht="15.75" thickBot="1">
      <c r="A36" s="9" t="s">
        <v>35</v>
      </c>
      <c r="B36" s="672">
        <v>2013</v>
      </c>
      <c r="C36" s="231">
        <v>719877.21343590948</v>
      </c>
      <c r="D36" s="231">
        <v>543960.75628634146</v>
      </c>
      <c r="E36" s="231">
        <v>31157.046344767758</v>
      </c>
      <c r="F36" s="231">
        <v>3749997.5294739287</v>
      </c>
      <c r="G36" s="231">
        <v>351152.00597225991</v>
      </c>
      <c r="H36" s="231">
        <v>3440437.2027123631</v>
      </c>
      <c r="I36" s="231">
        <v>808809.98596100591</v>
      </c>
      <c r="J36" s="231">
        <v>44638.176414585723</v>
      </c>
      <c r="K36" s="825">
        <v>1952.745547296023</v>
      </c>
      <c r="M36" s="231">
        <v>55.549163023947727</v>
      </c>
      <c r="N36" s="231">
        <v>1751.3773900377651</v>
      </c>
      <c r="O36" s="231">
        <v>145.81899423431005</v>
      </c>
    </row>
    <row r="37" spans="1:15" s="614" customFormat="1">
      <c r="A37" s="674"/>
      <c r="B37" s="675"/>
      <c r="C37" s="677"/>
      <c r="D37" s="677"/>
      <c r="E37" s="677"/>
      <c r="F37" s="677"/>
      <c r="G37" s="677"/>
      <c r="H37" s="677"/>
      <c r="I37" s="677"/>
      <c r="J37" s="677"/>
      <c r="K37" s="677"/>
      <c r="M37" s="677"/>
      <c r="N37" s="677"/>
      <c r="O37" s="677"/>
    </row>
    <row r="38" spans="1:15" s="614" customFormat="1" ht="17.25">
      <c r="A38" s="859" t="s">
        <v>749</v>
      </c>
      <c r="B38" s="859"/>
      <c r="C38" s="859"/>
      <c r="D38" s="859"/>
      <c r="E38" s="859"/>
      <c r="F38" s="859"/>
      <c r="G38" s="859"/>
      <c r="H38" s="859"/>
      <c r="I38" s="859"/>
      <c r="K38" s="272" t="s">
        <v>324</v>
      </c>
      <c r="M38" s="677"/>
      <c r="N38" s="677"/>
      <c r="O38" s="677"/>
    </row>
    <row r="39" spans="1:15" s="614" customFormat="1" ht="15.75" thickBot="1">
      <c r="A39" s="1" t="s">
        <v>247</v>
      </c>
      <c r="B39" s="1"/>
      <c r="C39" s="1"/>
      <c r="D39" s="1"/>
      <c r="E39" s="1"/>
      <c r="F39" s="1"/>
      <c r="G39" s="1"/>
      <c r="H39" s="1"/>
      <c r="I39" s="1"/>
      <c r="J39" s="1"/>
      <c r="K39" s="1"/>
      <c r="M39" s="677"/>
      <c r="N39" s="677"/>
      <c r="O39" s="677"/>
    </row>
    <row r="40" spans="1:15" s="614" customFormat="1">
      <c r="A40" s="666" t="s">
        <v>2</v>
      </c>
      <c r="B40" s="667" t="s">
        <v>272</v>
      </c>
      <c r="C40" s="94" t="s">
        <v>259</v>
      </c>
      <c r="D40" s="94" t="s">
        <v>260</v>
      </c>
      <c r="E40" s="94" t="s">
        <v>644</v>
      </c>
      <c r="F40" s="94" t="s">
        <v>249</v>
      </c>
      <c r="G40" s="94" t="s">
        <v>648</v>
      </c>
      <c r="H40" s="94" t="s">
        <v>250</v>
      </c>
      <c r="I40" s="94" t="s">
        <v>645</v>
      </c>
      <c r="J40" s="94" t="s">
        <v>652</v>
      </c>
      <c r="K40" s="94" t="s">
        <v>656</v>
      </c>
      <c r="M40" s="679" t="s">
        <v>653</v>
      </c>
      <c r="N40" s="679" t="s">
        <v>654</v>
      </c>
      <c r="O40" s="679" t="s">
        <v>655</v>
      </c>
    </row>
    <row r="41" spans="1:15" s="614" customFormat="1">
      <c r="A41" s="5" t="s">
        <v>3</v>
      </c>
      <c r="B41" s="670">
        <v>2014</v>
      </c>
      <c r="C41" s="123">
        <v>3469.1977357132942</v>
      </c>
      <c r="D41" s="123">
        <v>1915.2898056699066</v>
      </c>
      <c r="E41" s="123">
        <v>150.33855674506961</v>
      </c>
      <c r="F41" s="123">
        <v>6241.3265412508617</v>
      </c>
      <c r="G41" s="123">
        <v>1662.6301710550238</v>
      </c>
      <c r="H41" s="123">
        <v>20108.447956874475</v>
      </c>
      <c r="I41" s="123">
        <v>10399.737696542512</v>
      </c>
      <c r="J41" s="123">
        <v>1.3192789150855615</v>
      </c>
      <c r="K41" s="123">
        <v>21.684180984749972</v>
      </c>
      <c r="M41" s="123">
        <v>0.61952676725619127</v>
      </c>
      <c r="N41" s="123">
        <v>19.38150686440726</v>
      </c>
      <c r="O41" s="123">
        <v>1.6831473530865206</v>
      </c>
    </row>
    <row r="42" spans="1:15" s="614" customFormat="1">
      <c r="A42" s="7" t="s">
        <v>4</v>
      </c>
      <c r="B42" s="671">
        <v>2014</v>
      </c>
      <c r="C42" s="8">
        <v>9183.8634107285379</v>
      </c>
      <c r="D42" s="8">
        <v>4976.7900198428479</v>
      </c>
      <c r="E42" s="8">
        <v>320.19243434046018</v>
      </c>
      <c r="F42" s="8">
        <v>36490.940890315709</v>
      </c>
      <c r="G42" s="8">
        <v>2487.3197836614395</v>
      </c>
      <c r="H42" s="8">
        <v>55957.680550302735</v>
      </c>
      <c r="I42" s="8">
        <v>7560.3805090880105</v>
      </c>
      <c r="J42" s="8">
        <v>0.74938505268905287</v>
      </c>
      <c r="K42" s="8">
        <v>13.001137068158137</v>
      </c>
      <c r="M42" s="8">
        <v>0.37236588955800337</v>
      </c>
      <c r="N42" s="8">
        <v>11.630467119027651</v>
      </c>
      <c r="O42" s="8">
        <v>0.99830405957248369</v>
      </c>
    </row>
    <row r="43" spans="1:15" s="614" customFormat="1">
      <c r="A43" s="5" t="s">
        <v>5</v>
      </c>
      <c r="B43" s="670">
        <v>2014</v>
      </c>
      <c r="C43" s="123">
        <v>2630.2765657848149</v>
      </c>
      <c r="D43" s="123">
        <v>1633.3752447985951</v>
      </c>
      <c r="E43" s="123">
        <v>121.53364250364528</v>
      </c>
      <c r="F43" s="123">
        <v>12853.540354933259</v>
      </c>
      <c r="G43" s="123">
        <v>930.21024089262266</v>
      </c>
      <c r="H43" s="123">
        <v>12311.522003252734</v>
      </c>
      <c r="I43" s="123">
        <v>3327.0257298503325</v>
      </c>
      <c r="J43" s="123">
        <v>0.18600328021503101</v>
      </c>
      <c r="K43" s="123">
        <v>2.3546602552038549</v>
      </c>
      <c r="M43" s="123">
        <v>6.6321018448570551E-2</v>
      </c>
      <c r="N43" s="123">
        <v>2.0944855114413872</v>
      </c>
      <c r="O43" s="123">
        <v>0.1938537253138973</v>
      </c>
    </row>
    <row r="44" spans="1:15" s="614" customFormat="1">
      <c r="A44" s="7" t="s">
        <v>6</v>
      </c>
      <c r="B44" s="671">
        <v>2014</v>
      </c>
      <c r="C44" s="8">
        <v>7841.4057920163932</v>
      </c>
      <c r="D44" s="8">
        <v>5798.6917346174168</v>
      </c>
      <c r="E44" s="8">
        <v>287.43557295144404</v>
      </c>
      <c r="F44" s="8">
        <v>38902.678368081579</v>
      </c>
      <c r="G44" s="8">
        <v>3245.9051015443315</v>
      </c>
      <c r="H44" s="8">
        <v>35494.920733837847</v>
      </c>
      <c r="I44" s="8">
        <v>7734.8468269049226</v>
      </c>
      <c r="J44" s="8">
        <v>0.81616788862989909</v>
      </c>
      <c r="K44" s="8">
        <v>6.9468900992609601</v>
      </c>
      <c r="M44" s="8">
        <v>0.18971664354439172</v>
      </c>
      <c r="N44" s="8">
        <v>6.1158416566244691</v>
      </c>
      <c r="O44" s="8">
        <v>0.64133179909209947</v>
      </c>
    </row>
    <row r="45" spans="1:15" s="614" customFormat="1">
      <c r="A45" s="5" t="s">
        <v>7</v>
      </c>
      <c r="B45" s="670">
        <v>2014</v>
      </c>
      <c r="C45" s="123">
        <v>8592.675263935429</v>
      </c>
      <c r="D45" s="123">
        <v>4352.8309687106321</v>
      </c>
      <c r="E45" s="123">
        <v>294.66449625745076</v>
      </c>
      <c r="F45" s="123">
        <v>14552.972651166949</v>
      </c>
      <c r="G45" s="123">
        <v>3327.2244473195369</v>
      </c>
      <c r="H45" s="123">
        <v>47973.473576156692</v>
      </c>
      <c r="I45" s="123">
        <v>20024.361651451425</v>
      </c>
      <c r="J45" s="123">
        <v>0.84685874431810215</v>
      </c>
      <c r="K45" s="123">
        <v>8.473165039423229</v>
      </c>
      <c r="M45" s="123">
        <v>0.23469510702683702</v>
      </c>
      <c r="N45" s="123">
        <v>7.4948799468698608</v>
      </c>
      <c r="O45" s="123">
        <v>0.74358998552653066</v>
      </c>
    </row>
    <row r="46" spans="1:15" s="614" customFormat="1">
      <c r="A46" s="7" t="s">
        <v>8</v>
      </c>
      <c r="B46" s="671">
        <v>2014</v>
      </c>
      <c r="C46" s="8">
        <v>3119.6381578867149</v>
      </c>
      <c r="D46" s="8">
        <v>2091.5476845240473</v>
      </c>
      <c r="E46" s="8">
        <v>143.91129722993335</v>
      </c>
      <c r="F46" s="8">
        <v>9189.2421780664572</v>
      </c>
      <c r="G46" s="8">
        <v>1163.9017961793784</v>
      </c>
      <c r="H46" s="8">
        <v>15245.645239704638</v>
      </c>
      <c r="I46" s="8">
        <v>3057.7992625411107</v>
      </c>
      <c r="J46" s="8">
        <v>0.34569601761861968</v>
      </c>
      <c r="K46" s="8">
        <v>4.0304841137134924</v>
      </c>
      <c r="M46" s="8">
        <v>0.11291062715988687</v>
      </c>
      <c r="N46" s="8">
        <v>3.5786894358199914</v>
      </c>
      <c r="O46" s="8">
        <v>0.33888405073361394</v>
      </c>
    </row>
    <row r="47" spans="1:15" s="614" customFormat="1">
      <c r="A47" s="5" t="s">
        <v>9</v>
      </c>
      <c r="B47" s="670">
        <v>2014</v>
      </c>
      <c r="C47" s="123">
        <v>48213.426316647921</v>
      </c>
      <c r="D47" s="123">
        <v>42518.853082214257</v>
      </c>
      <c r="E47" s="123">
        <v>2272.7136916196941</v>
      </c>
      <c r="F47" s="123">
        <v>292276.86336287041</v>
      </c>
      <c r="G47" s="123">
        <v>27974.405942132471</v>
      </c>
      <c r="H47" s="123">
        <v>284253.50612308085</v>
      </c>
      <c r="I47" s="123">
        <v>38654.490709390215</v>
      </c>
      <c r="J47" s="123">
        <v>6.1695175027754434</v>
      </c>
      <c r="K47" s="123">
        <v>32.311378963993569</v>
      </c>
      <c r="M47" s="123">
        <v>0.8295804225045883</v>
      </c>
      <c r="N47" s="123">
        <v>27.883023938853363</v>
      </c>
      <c r="O47" s="123">
        <v>3.5987746026356211</v>
      </c>
    </row>
    <row r="48" spans="1:15" s="614" customFormat="1">
      <c r="A48" s="7" t="s">
        <v>10</v>
      </c>
      <c r="B48" s="671">
        <v>2014</v>
      </c>
      <c r="C48" s="8">
        <v>41362.077050068787</v>
      </c>
      <c r="D48" s="8">
        <v>18708.870360641144</v>
      </c>
      <c r="E48" s="8">
        <v>920.64048338060775</v>
      </c>
      <c r="F48" s="8">
        <v>91936.586185966269</v>
      </c>
      <c r="G48" s="8">
        <v>8907.8840212965933</v>
      </c>
      <c r="H48" s="8">
        <v>83252.381728865381</v>
      </c>
      <c r="I48" s="8">
        <v>30296.833594320793</v>
      </c>
      <c r="J48" s="8">
        <v>1.55954782651419</v>
      </c>
      <c r="K48" s="8">
        <v>11.515858643112102</v>
      </c>
      <c r="M48" s="8">
        <v>0.30987369895812489</v>
      </c>
      <c r="N48" s="8">
        <v>10.089393704500639</v>
      </c>
      <c r="O48" s="8">
        <v>1.1165912396533388</v>
      </c>
    </row>
    <row r="49" spans="1:15" s="614" customFormat="1">
      <c r="A49" s="699" t="s">
        <v>523</v>
      </c>
      <c r="B49" s="673">
        <v>2014</v>
      </c>
      <c r="C49" s="123">
        <v>5304.7064120774467</v>
      </c>
      <c r="D49" s="123">
        <v>2119.5113762806641</v>
      </c>
      <c r="E49" s="123">
        <v>71.331364786971889</v>
      </c>
      <c r="F49" s="123">
        <v>6758.5471994648306</v>
      </c>
      <c r="G49" s="123">
        <v>4353.2948864972113</v>
      </c>
      <c r="H49" s="123">
        <v>105102.61258868811</v>
      </c>
      <c r="I49" s="123">
        <v>8974.4024955397454</v>
      </c>
      <c r="J49" s="123">
        <v>10.22773798814131</v>
      </c>
      <c r="K49" s="123">
        <v>197.52294533646423</v>
      </c>
      <c r="M49" s="123">
        <v>5.6831516400930004</v>
      </c>
      <c r="N49" s="123">
        <v>176.97227015770127</v>
      </c>
      <c r="O49" s="123">
        <v>14.86752353866995</v>
      </c>
    </row>
    <row r="50" spans="1:15" s="614" customFormat="1">
      <c r="A50" s="7" t="s">
        <v>12</v>
      </c>
      <c r="B50" s="671">
        <v>2014</v>
      </c>
      <c r="C50" s="8">
        <v>15403.592932074362</v>
      </c>
      <c r="D50" s="8">
        <v>8935.0853832626617</v>
      </c>
      <c r="E50" s="8">
        <v>570.15137406803842</v>
      </c>
      <c r="F50" s="8">
        <v>42952.730412751691</v>
      </c>
      <c r="G50" s="8">
        <v>5328.2861871323248</v>
      </c>
      <c r="H50" s="8">
        <v>42440.832430472801</v>
      </c>
      <c r="I50" s="8">
        <v>27970.508841999443</v>
      </c>
      <c r="J50" s="8">
        <v>1.0278960132227437</v>
      </c>
      <c r="K50" s="8">
        <v>5.4942089838770256</v>
      </c>
      <c r="M50" s="8">
        <v>0.14152271200984642</v>
      </c>
      <c r="N50" s="8">
        <v>4.7463127142079946</v>
      </c>
      <c r="O50" s="8">
        <v>0.6063735576591841</v>
      </c>
    </row>
    <row r="51" spans="1:15" s="614" customFormat="1">
      <c r="A51" s="5" t="s">
        <v>13</v>
      </c>
      <c r="B51" s="670">
        <v>2014</v>
      </c>
      <c r="C51" s="123">
        <v>40274.591493251421</v>
      </c>
      <c r="D51" s="123">
        <v>28001.58739366275</v>
      </c>
      <c r="E51" s="123">
        <v>1639.1352687120768</v>
      </c>
      <c r="F51" s="123">
        <v>115937.57531658214</v>
      </c>
      <c r="G51" s="123">
        <v>13589.486898902042</v>
      </c>
      <c r="H51" s="123">
        <v>131954.17978815298</v>
      </c>
      <c r="I51" s="123">
        <v>36795.645532825176</v>
      </c>
      <c r="J51" s="123">
        <v>3.0840836172363013</v>
      </c>
      <c r="K51" s="123">
        <v>27.084713684430469</v>
      </c>
      <c r="M51" s="123">
        <v>0.74185148666595913</v>
      </c>
      <c r="N51" s="123">
        <v>23.867872790828446</v>
      </c>
      <c r="O51" s="123">
        <v>2.474989406936063</v>
      </c>
    </row>
    <row r="52" spans="1:15" s="614" customFormat="1">
      <c r="A52" s="7" t="s">
        <v>14</v>
      </c>
      <c r="B52" s="671">
        <v>2014</v>
      </c>
      <c r="C52" s="8">
        <v>35694.975330133209</v>
      </c>
      <c r="D52" s="8">
        <v>28412.519662130209</v>
      </c>
      <c r="E52" s="8">
        <v>1495.7192404681959</v>
      </c>
      <c r="F52" s="8">
        <v>193816.7537692457</v>
      </c>
      <c r="G52" s="8">
        <v>19139.426981819612</v>
      </c>
      <c r="H52" s="8">
        <v>187730.61848412821</v>
      </c>
      <c r="I52" s="8">
        <v>27465.348151602328</v>
      </c>
      <c r="J52" s="8">
        <v>4.0723800443889653</v>
      </c>
      <c r="K52" s="8">
        <v>19.695524222543334</v>
      </c>
      <c r="M52" s="8">
        <v>0.49873621857357869</v>
      </c>
      <c r="N52" s="8">
        <v>16.922249640944059</v>
      </c>
      <c r="O52" s="8">
        <v>2.2745383630256941</v>
      </c>
    </row>
    <row r="53" spans="1:15" s="614" customFormat="1">
      <c r="A53" s="5" t="s">
        <v>15</v>
      </c>
      <c r="B53" s="670">
        <v>2014</v>
      </c>
      <c r="C53" s="123">
        <v>19917.77372431213</v>
      </c>
      <c r="D53" s="123">
        <v>14695.730140316518</v>
      </c>
      <c r="E53" s="123">
        <v>983.3075484667047</v>
      </c>
      <c r="F53" s="123">
        <v>96476.206536557016</v>
      </c>
      <c r="G53" s="123">
        <v>14282.058867015676</v>
      </c>
      <c r="H53" s="123">
        <v>102375.1773656998</v>
      </c>
      <c r="I53" s="123">
        <v>22276.349686587819</v>
      </c>
      <c r="J53" s="123">
        <v>4.3082165200745299</v>
      </c>
      <c r="K53" s="123">
        <v>39.553384435434573</v>
      </c>
      <c r="M53" s="123">
        <v>1.0877205759663826</v>
      </c>
      <c r="N53" s="123">
        <v>34.902074967932727</v>
      </c>
      <c r="O53" s="123">
        <v>3.5635888915354652</v>
      </c>
    </row>
    <row r="54" spans="1:15" s="614" customFormat="1">
      <c r="A54" s="7" t="s">
        <v>16</v>
      </c>
      <c r="B54" s="671">
        <v>2014</v>
      </c>
      <c r="C54" s="8">
        <v>41321.996894104195</v>
      </c>
      <c r="D54" s="8">
        <v>28684.475657236788</v>
      </c>
      <c r="E54" s="8">
        <v>1907.2743677486721</v>
      </c>
      <c r="F54" s="8">
        <v>109567.80226218922</v>
      </c>
      <c r="G54" s="8">
        <v>13315.104168135378</v>
      </c>
      <c r="H54" s="8">
        <v>141500.68501249619</v>
      </c>
      <c r="I54" s="8">
        <v>75645.889896296125</v>
      </c>
      <c r="J54" s="8">
        <v>4.1567589592271323</v>
      </c>
      <c r="K54" s="8">
        <v>53.513052851842488</v>
      </c>
      <c r="M54" s="8">
        <v>1.5088318106815002</v>
      </c>
      <c r="N54" s="8">
        <v>47.616740318144764</v>
      </c>
      <c r="O54" s="8">
        <v>4.3874807230162283</v>
      </c>
    </row>
    <row r="55" spans="1:15" s="614" customFormat="1">
      <c r="A55" s="5" t="s">
        <v>17</v>
      </c>
      <c r="B55" s="670">
        <v>2014</v>
      </c>
      <c r="C55" s="123">
        <v>38193.814570175447</v>
      </c>
      <c r="D55" s="123">
        <v>27451.18165304486</v>
      </c>
      <c r="E55" s="123">
        <v>1937.6862582533342</v>
      </c>
      <c r="F55" s="123">
        <v>146553.06083842076</v>
      </c>
      <c r="G55" s="123">
        <v>28594.230431301636</v>
      </c>
      <c r="H55" s="123">
        <v>285772.02973167977</v>
      </c>
      <c r="I55" s="123">
        <v>43940.235461944612</v>
      </c>
      <c r="J55" s="123">
        <v>21.405614815387761</v>
      </c>
      <c r="K55" s="123">
        <v>343.7391991056279</v>
      </c>
      <c r="M55" s="123">
        <v>9.8098441168549328</v>
      </c>
      <c r="N55" s="123">
        <v>307.12009763475595</v>
      </c>
      <c r="O55" s="123">
        <v>26.809257354017021</v>
      </c>
    </row>
    <row r="56" spans="1:15" s="614" customFormat="1">
      <c r="A56" s="7" t="s">
        <v>18</v>
      </c>
      <c r="B56" s="671">
        <v>2014</v>
      </c>
      <c r="C56" s="8">
        <v>34764.015335495911</v>
      </c>
      <c r="D56" s="8">
        <v>25079.314256117996</v>
      </c>
      <c r="E56" s="8">
        <v>1341.3845185929943</v>
      </c>
      <c r="F56" s="8">
        <v>147002.11081218504</v>
      </c>
      <c r="G56" s="8">
        <v>15326.216993793214</v>
      </c>
      <c r="H56" s="8">
        <v>150758.00639100122</v>
      </c>
      <c r="I56" s="8">
        <v>33863.23156908236</v>
      </c>
      <c r="J56" s="8">
        <v>3.379232748521547</v>
      </c>
      <c r="K56" s="8">
        <v>24.185563203305861</v>
      </c>
      <c r="M56" s="8">
        <v>0.64852520767183508</v>
      </c>
      <c r="N56" s="8">
        <v>21.164731573480662</v>
      </c>
      <c r="O56" s="8">
        <v>2.372306422153363</v>
      </c>
    </row>
    <row r="57" spans="1:15" s="614" customFormat="1">
      <c r="A57" s="5" t="s">
        <v>19</v>
      </c>
      <c r="B57" s="670">
        <v>2014</v>
      </c>
      <c r="C57" s="123">
        <v>6471.9822467944368</v>
      </c>
      <c r="D57" s="123">
        <v>4867.9463072742601</v>
      </c>
      <c r="E57" s="123">
        <v>299.55404705247082</v>
      </c>
      <c r="F57" s="123">
        <v>29490.137135954588</v>
      </c>
      <c r="G57" s="123">
        <v>3824.4288858943264</v>
      </c>
      <c r="H57" s="123">
        <v>40108.755932089567</v>
      </c>
      <c r="I57" s="123">
        <v>6252.1714832665384</v>
      </c>
      <c r="J57" s="123">
        <v>2.3231651898581913</v>
      </c>
      <c r="K57" s="123">
        <v>36.129653822017353</v>
      </c>
      <c r="M57" s="123">
        <v>1.0294599566328437</v>
      </c>
      <c r="N57" s="123">
        <v>32.263319305242085</v>
      </c>
      <c r="O57" s="123">
        <v>2.8368745601424297</v>
      </c>
    </row>
    <row r="58" spans="1:15" s="614" customFormat="1">
      <c r="A58" s="7" t="s">
        <v>20</v>
      </c>
      <c r="B58" s="671">
        <v>2014</v>
      </c>
      <c r="C58" s="8">
        <v>7820.8388765405161</v>
      </c>
      <c r="D58" s="8">
        <v>5288.2942569436864</v>
      </c>
      <c r="E58" s="8">
        <v>430.84821184147125</v>
      </c>
      <c r="F58" s="8">
        <v>26733.089137435942</v>
      </c>
      <c r="G58" s="8">
        <v>4841.5017651578019</v>
      </c>
      <c r="H58" s="8">
        <v>28361.547932963251</v>
      </c>
      <c r="I58" s="8">
        <v>9993.1617810387343</v>
      </c>
      <c r="J58" s="8">
        <v>1.052952776220226</v>
      </c>
      <c r="K58" s="8">
        <v>6.4981200578180633</v>
      </c>
      <c r="M58" s="8">
        <v>0.17101622613809261</v>
      </c>
      <c r="N58" s="8">
        <v>5.6520859857350381</v>
      </c>
      <c r="O58" s="8">
        <v>0.67501784594493197</v>
      </c>
    </row>
    <row r="59" spans="1:15" s="614" customFormat="1">
      <c r="A59" s="5" t="s">
        <v>21</v>
      </c>
      <c r="B59" s="670">
        <v>2014</v>
      </c>
      <c r="C59" s="123">
        <v>10945.527153966355</v>
      </c>
      <c r="D59" s="123">
        <v>4302.8173734905913</v>
      </c>
      <c r="E59" s="123">
        <v>173.1238590521279</v>
      </c>
      <c r="F59" s="123">
        <v>15695.042512130864</v>
      </c>
      <c r="G59" s="123">
        <v>3690.6615662903469</v>
      </c>
      <c r="H59" s="123">
        <v>78567.989311574769</v>
      </c>
      <c r="I59" s="123">
        <v>15823.744548076795</v>
      </c>
      <c r="J59" s="123">
        <v>1.7863471581894581</v>
      </c>
      <c r="K59" s="123">
        <v>27.517092904162663</v>
      </c>
      <c r="M59" s="123">
        <v>0.78365708999089345</v>
      </c>
      <c r="N59" s="123">
        <v>24.568571581973192</v>
      </c>
      <c r="O59" s="123">
        <v>2.1648642321985783</v>
      </c>
    </row>
    <row r="60" spans="1:15" s="614" customFormat="1">
      <c r="A60" s="7" t="s">
        <v>22</v>
      </c>
      <c r="B60" s="671">
        <v>2014</v>
      </c>
      <c r="C60" s="8">
        <v>43200.991536992216</v>
      </c>
      <c r="D60" s="8">
        <v>36834.92985192046</v>
      </c>
      <c r="E60" s="8">
        <v>2069.3954920435103</v>
      </c>
      <c r="F60" s="8">
        <v>256733.7751108415</v>
      </c>
      <c r="G60" s="8">
        <v>24500.555915617646</v>
      </c>
      <c r="H60" s="8">
        <v>240360.33703021222</v>
      </c>
      <c r="I60" s="8">
        <v>33473.633021354224</v>
      </c>
      <c r="J60" s="8">
        <v>4.9043106464987352</v>
      </c>
      <c r="K60" s="8">
        <v>18.948757630080515</v>
      </c>
      <c r="M60" s="8">
        <v>0.45786959644503961</v>
      </c>
      <c r="N60" s="8">
        <v>16.046675961592712</v>
      </c>
      <c r="O60" s="8">
        <v>2.4442120720427614</v>
      </c>
    </row>
    <row r="61" spans="1:15" s="614" customFormat="1">
      <c r="A61" s="5" t="s">
        <v>23</v>
      </c>
      <c r="B61" s="670">
        <v>2014</v>
      </c>
      <c r="C61" s="123">
        <v>79914.350823380591</v>
      </c>
      <c r="D61" s="123">
        <v>69433.257135483989</v>
      </c>
      <c r="E61" s="123">
        <v>5222.5512583470327</v>
      </c>
      <c r="F61" s="123">
        <v>208093.41863079186</v>
      </c>
      <c r="G61" s="123">
        <v>28432.004325148569</v>
      </c>
      <c r="H61" s="123">
        <v>224402.6458953261</v>
      </c>
      <c r="I61" s="123">
        <v>47459.468883207759</v>
      </c>
      <c r="J61" s="123">
        <v>10.360490249184371</v>
      </c>
      <c r="K61" s="123">
        <v>120.77496491919324</v>
      </c>
      <c r="M61" s="123">
        <v>3.3835453297739462</v>
      </c>
      <c r="N61" s="123">
        <v>107.23505949912055</v>
      </c>
      <c r="O61" s="123">
        <v>10.156360090298739</v>
      </c>
    </row>
    <row r="62" spans="1:15" s="614" customFormat="1">
      <c r="A62" s="7" t="s">
        <v>24</v>
      </c>
      <c r="B62" s="671">
        <v>2014</v>
      </c>
      <c r="C62" s="8">
        <v>8186.7112679068241</v>
      </c>
      <c r="D62" s="8">
        <v>6283.1449740674452</v>
      </c>
      <c r="E62" s="8">
        <v>408.04014870926386</v>
      </c>
      <c r="F62" s="8">
        <v>27323.400739284742</v>
      </c>
      <c r="G62" s="8">
        <v>3899.6761275250101</v>
      </c>
      <c r="H62" s="8">
        <v>47855.725691697626</v>
      </c>
      <c r="I62" s="8">
        <v>14750.574142917794</v>
      </c>
      <c r="J62" s="8">
        <v>1.9526463435847163</v>
      </c>
      <c r="K62" s="8">
        <v>27.657447579523783</v>
      </c>
      <c r="M62" s="8">
        <v>0.78417594708184546</v>
      </c>
      <c r="N62" s="8">
        <v>24.656435156645074</v>
      </c>
      <c r="O62" s="8">
        <v>2.2168364757968626</v>
      </c>
    </row>
    <row r="63" spans="1:15" s="614" customFormat="1">
      <c r="A63" s="5" t="s">
        <v>25</v>
      </c>
      <c r="B63" s="670">
        <v>2014</v>
      </c>
      <c r="C63" s="123">
        <v>5716.7486793811668</v>
      </c>
      <c r="D63" s="123">
        <v>4198.8971511386389</v>
      </c>
      <c r="E63" s="123">
        <v>199.38541376160074</v>
      </c>
      <c r="F63" s="123">
        <v>27246.633592737129</v>
      </c>
      <c r="G63" s="123">
        <v>2452.9957724678861</v>
      </c>
      <c r="H63" s="123">
        <v>35213.633295842483</v>
      </c>
      <c r="I63" s="123">
        <v>3668.7304908263018</v>
      </c>
      <c r="J63" s="123">
        <v>0.77877969174244444</v>
      </c>
      <c r="K63" s="123">
        <v>9.4146455013765902</v>
      </c>
      <c r="M63" s="123">
        <v>0.26439552718477033</v>
      </c>
      <c r="N63" s="123">
        <v>8.3660279145420269</v>
      </c>
      <c r="O63" s="123">
        <v>0.78422205964979197</v>
      </c>
    </row>
    <row r="64" spans="1:15" s="614" customFormat="1">
      <c r="A64" s="7" t="s">
        <v>26</v>
      </c>
      <c r="B64" s="671">
        <v>2014</v>
      </c>
      <c r="C64" s="8">
        <v>26364.691398546056</v>
      </c>
      <c r="D64" s="8">
        <v>20222.595409001067</v>
      </c>
      <c r="E64" s="8">
        <v>1409.3682140413548</v>
      </c>
      <c r="F64" s="8">
        <v>88738.77064974769</v>
      </c>
      <c r="G64" s="8">
        <v>11459.538949144964</v>
      </c>
      <c r="H64" s="8">
        <v>102398.51213348952</v>
      </c>
      <c r="I64" s="8">
        <v>18725.408930035337</v>
      </c>
      <c r="J64" s="8">
        <v>2.1904835929692976</v>
      </c>
      <c r="K64" s="8">
        <v>9.1502663888165454</v>
      </c>
      <c r="M64" s="8">
        <v>0.22504534202658033</v>
      </c>
      <c r="N64" s="8">
        <v>7.7911565670407681</v>
      </c>
      <c r="O64" s="8">
        <v>1.1340644797491974</v>
      </c>
    </row>
    <row r="65" spans="1:15" s="614" customFormat="1">
      <c r="A65" s="5" t="s">
        <v>27</v>
      </c>
      <c r="B65" s="670">
        <v>2014</v>
      </c>
      <c r="C65" s="123">
        <v>30126.8147627607</v>
      </c>
      <c r="D65" s="123">
        <v>18189.676773587267</v>
      </c>
      <c r="E65" s="123">
        <v>772.22353970215738</v>
      </c>
      <c r="F65" s="123">
        <v>92301.286140122582</v>
      </c>
      <c r="G65" s="123">
        <v>8276.1340692711019</v>
      </c>
      <c r="H65" s="123">
        <v>65932.373783012517</v>
      </c>
      <c r="I65" s="123">
        <v>30543.222628426578</v>
      </c>
      <c r="J65" s="123">
        <v>1.7384443364059976</v>
      </c>
      <c r="K65" s="123">
        <v>18.14137136918287</v>
      </c>
      <c r="M65" s="123">
        <v>0.50417395425712241</v>
      </c>
      <c r="N65" s="123">
        <v>16.064389931611711</v>
      </c>
      <c r="O65" s="123">
        <v>1.5728074833140382</v>
      </c>
    </row>
    <row r="66" spans="1:15" s="614" customFormat="1">
      <c r="A66" s="7" t="s">
        <v>28</v>
      </c>
      <c r="B66" s="671">
        <v>2014</v>
      </c>
      <c r="C66" s="8">
        <v>23036.53883027671</v>
      </c>
      <c r="D66" s="8">
        <v>14074.863331671599</v>
      </c>
      <c r="E66" s="8">
        <v>1023.3228843951183</v>
      </c>
      <c r="F66" s="8">
        <v>111900.00939132576</v>
      </c>
      <c r="G66" s="8">
        <v>6004.6840816698286</v>
      </c>
      <c r="H66" s="8">
        <v>63468.92085939071</v>
      </c>
      <c r="I66" s="8">
        <v>27652.20093562175</v>
      </c>
      <c r="J66" s="8">
        <v>0.84785981477857753</v>
      </c>
      <c r="K66" s="8">
        <v>9.6111240898342345</v>
      </c>
      <c r="M66" s="8">
        <v>0.2687116210476781</v>
      </c>
      <c r="N66" s="8">
        <v>8.5282939230689827</v>
      </c>
      <c r="O66" s="8">
        <v>0.81411854571757358</v>
      </c>
    </row>
    <row r="67" spans="1:15" s="614" customFormat="1">
      <c r="A67" s="5" t="s">
        <v>29</v>
      </c>
      <c r="B67" s="670">
        <v>2014</v>
      </c>
      <c r="C67" s="123">
        <v>14252.681317404013</v>
      </c>
      <c r="D67" s="123">
        <v>12111.208616750902</v>
      </c>
      <c r="E67" s="123">
        <v>616.22472207574594</v>
      </c>
      <c r="F67" s="123">
        <v>87106.298688306168</v>
      </c>
      <c r="G67" s="123">
        <v>6764.3485521880657</v>
      </c>
      <c r="H67" s="123">
        <v>91441.771138799057</v>
      </c>
      <c r="I67" s="123">
        <v>13870.061012875656</v>
      </c>
      <c r="J67" s="123">
        <v>1.8666363333895799</v>
      </c>
      <c r="K67" s="123">
        <v>16.927326180688549</v>
      </c>
      <c r="M67" s="123">
        <v>0.46499403818766433</v>
      </c>
      <c r="N67" s="123">
        <v>14.931308955277942</v>
      </c>
      <c r="O67" s="123">
        <v>1.5310231872229436</v>
      </c>
    </row>
    <row r="68" spans="1:15" s="614" customFormat="1">
      <c r="A68" s="7" t="s">
        <v>30</v>
      </c>
      <c r="B68" s="671">
        <v>2014</v>
      </c>
      <c r="C68" s="8">
        <v>35060.2757770565</v>
      </c>
      <c r="D68" s="8">
        <v>17518.96256107348</v>
      </c>
      <c r="E68" s="8">
        <v>659.40490005756942</v>
      </c>
      <c r="F68" s="8">
        <v>67965.592552780989</v>
      </c>
      <c r="G68" s="8">
        <v>6922.6058809753467</v>
      </c>
      <c r="H68" s="8">
        <v>67885.693632179027</v>
      </c>
      <c r="I68" s="8">
        <v>21825.033214413641</v>
      </c>
      <c r="J68" s="8">
        <v>1.9932031812638391</v>
      </c>
      <c r="K68" s="8">
        <v>27.080960081441312</v>
      </c>
      <c r="M68" s="8">
        <v>0.76601938707417894</v>
      </c>
      <c r="N68" s="8">
        <v>24.123247172932775</v>
      </c>
      <c r="O68" s="8">
        <v>2.1916935214343609</v>
      </c>
    </row>
    <row r="69" spans="1:15" s="614" customFormat="1">
      <c r="A69" s="5" t="s">
        <v>31</v>
      </c>
      <c r="B69" s="670">
        <v>2014</v>
      </c>
      <c r="C69" s="123">
        <v>6267.9702315122759</v>
      </c>
      <c r="D69" s="123">
        <v>3931.5919671114248</v>
      </c>
      <c r="E69" s="123">
        <v>340.53910392921586</v>
      </c>
      <c r="F69" s="123">
        <v>24130.85431566296</v>
      </c>
      <c r="G69" s="123">
        <v>5051.8049229576991</v>
      </c>
      <c r="H69" s="123">
        <v>27578.397050316657</v>
      </c>
      <c r="I69" s="123">
        <v>8591.4858417970008</v>
      </c>
      <c r="J69" s="123">
        <v>1.7067320069151208</v>
      </c>
      <c r="K69" s="123">
        <v>17.871714527435586</v>
      </c>
      <c r="M69" s="123">
        <v>0.49679840386772678</v>
      </c>
      <c r="N69" s="123">
        <v>15.827093473116872</v>
      </c>
      <c r="O69" s="123">
        <v>1.5478226504509889</v>
      </c>
    </row>
    <row r="70" spans="1:15" s="614" customFormat="1">
      <c r="A70" s="7" t="s">
        <v>32</v>
      </c>
      <c r="B70" s="671">
        <v>2014</v>
      </c>
      <c r="C70" s="8">
        <v>57053.137181917584</v>
      </c>
      <c r="D70" s="8">
        <v>47437.506069391762</v>
      </c>
      <c r="E70" s="8">
        <v>2800.2639575911016</v>
      </c>
      <c r="F70" s="8">
        <v>314828.44424267544</v>
      </c>
      <c r="G70" s="8">
        <v>31758.100033488783</v>
      </c>
      <c r="H70" s="8">
        <v>323875.7433563309</v>
      </c>
      <c r="I70" s="8">
        <v>74128.844341616714</v>
      </c>
      <c r="J70" s="8">
        <v>7.9964967810637768</v>
      </c>
      <c r="K70" s="8">
        <v>60.570397937203722</v>
      </c>
      <c r="M70" s="8">
        <v>1.634557068270071</v>
      </c>
      <c r="N70" s="8">
        <v>53.115626071592821</v>
      </c>
      <c r="O70" s="8">
        <v>5.820214797340828</v>
      </c>
    </row>
    <row r="71" spans="1:15" s="614" customFormat="1">
      <c r="A71" s="5" t="s">
        <v>33</v>
      </c>
      <c r="B71" s="670">
        <v>2014</v>
      </c>
      <c r="C71" s="123">
        <v>13269.090292980487</v>
      </c>
      <c r="D71" s="123">
        <v>11614.099551979994</v>
      </c>
      <c r="E71" s="123">
        <v>406.31434825256167</v>
      </c>
      <c r="F71" s="123">
        <v>83669.0869844595</v>
      </c>
      <c r="G71" s="123">
        <v>5290.5731071076216</v>
      </c>
      <c r="H71" s="123">
        <v>96367.130610609209</v>
      </c>
      <c r="I71" s="123">
        <v>14921.974599786616</v>
      </c>
      <c r="J71" s="123">
        <v>1.4154711402583187</v>
      </c>
      <c r="K71" s="123">
        <v>12.719167346866072</v>
      </c>
      <c r="M71" s="123">
        <v>0.3491094864313174</v>
      </c>
      <c r="N71" s="123">
        <v>11.216303467684455</v>
      </c>
      <c r="O71" s="123">
        <v>1.1537543927503005</v>
      </c>
    </row>
    <row r="72" spans="1:15" s="614" customFormat="1">
      <c r="A72" s="7" t="s">
        <v>34</v>
      </c>
      <c r="B72" s="671">
        <v>2014</v>
      </c>
      <c r="C72" s="8">
        <v>16271.385927236453</v>
      </c>
      <c r="D72" s="8">
        <v>7698.7948942966414</v>
      </c>
      <c r="E72" s="8">
        <v>686.32197283571077</v>
      </c>
      <c r="F72" s="8">
        <v>31163.951109265239</v>
      </c>
      <c r="G72" s="8">
        <v>9065.9225066835625</v>
      </c>
      <c r="H72" s="8">
        <v>37500.677994868478</v>
      </c>
      <c r="I72" s="8">
        <v>20657.079756950192</v>
      </c>
      <c r="J72" s="8">
        <v>1.7850436185534611</v>
      </c>
      <c r="K72" s="8">
        <v>4.9744040901054403</v>
      </c>
      <c r="M72" s="8">
        <v>0.10912303556543962</v>
      </c>
      <c r="N72" s="8">
        <v>4.0945301657026869</v>
      </c>
      <c r="O72" s="8">
        <v>0.77075088883731357</v>
      </c>
    </row>
    <row r="73" spans="1:15" s="614" customFormat="1" ht="15.75" thickBot="1">
      <c r="A73" s="9" t="s">
        <v>35</v>
      </c>
      <c r="B73" s="672">
        <v>2014</v>
      </c>
      <c r="C73" s="231">
        <v>739247.76328905881</v>
      </c>
      <c r="D73" s="231">
        <v>529384.2406482544</v>
      </c>
      <c r="E73" s="231">
        <v>31974.302189813305</v>
      </c>
      <c r="F73" s="231">
        <v>2854628.7286135708</v>
      </c>
      <c r="G73" s="231">
        <v>325863.123380267</v>
      </c>
      <c r="H73" s="231">
        <v>3273551.5753530958</v>
      </c>
      <c r="I73" s="231">
        <v>760323.88322817849</v>
      </c>
      <c r="J73" s="231">
        <v>108.35343879492228</v>
      </c>
      <c r="K73" s="231">
        <v>1235.0937614168877</v>
      </c>
      <c r="M73" s="231">
        <v>34.547825952948841</v>
      </c>
      <c r="N73" s="231">
        <v>1096.0607631084201</v>
      </c>
      <c r="O73" s="231">
        <v>104.48517235551871</v>
      </c>
    </row>
    <row r="74" spans="1:15" s="276" customFormat="1" ht="45" customHeight="1">
      <c r="A74" s="950" t="s">
        <v>659</v>
      </c>
      <c r="B74" s="950"/>
      <c r="C74" s="950"/>
      <c r="D74" s="950"/>
      <c r="E74" s="950"/>
      <c r="F74" s="950"/>
      <c r="G74" s="950"/>
      <c r="H74" s="950"/>
      <c r="I74" s="950"/>
      <c r="J74" s="950"/>
      <c r="K74" s="950"/>
      <c r="L74" s="614"/>
      <c r="M74" s="614"/>
      <c r="N74" s="614"/>
      <c r="O74" s="614"/>
    </row>
    <row r="75" spans="1:15">
      <c r="A75" s="232" t="s">
        <v>251</v>
      </c>
      <c r="B75" s="232"/>
      <c r="C75" s="232"/>
      <c r="D75" s="12"/>
      <c r="E75" s="12"/>
      <c r="F75" s="12"/>
      <c r="G75" s="12"/>
      <c r="H75" s="12"/>
      <c r="I75" s="12"/>
      <c r="J75" s="614"/>
      <c r="M75" s="614"/>
      <c r="N75" s="614"/>
      <c r="O75" s="614"/>
    </row>
    <row r="76" spans="1:15" ht="30" customHeight="1">
      <c r="A76" s="866" t="s">
        <v>665</v>
      </c>
      <c r="B76" s="858"/>
      <c r="C76" s="858"/>
      <c r="D76" s="858"/>
      <c r="E76" s="858"/>
      <c r="F76" s="858"/>
      <c r="G76" s="858"/>
      <c r="H76" s="858"/>
      <c r="I76" s="858"/>
      <c r="J76" s="858"/>
      <c r="K76" s="858"/>
      <c r="M76" s="614"/>
      <c r="N76" s="614"/>
      <c r="O76" s="614"/>
    </row>
    <row r="77" spans="1:15" ht="9" customHeight="1">
      <c r="A77" s="11" t="s">
        <v>36</v>
      </c>
      <c r="B77" s="11"/>
      <c r="C77" s="11"/>
      <c r="D77" s="12"/>
      <c r="E77" s="12"/>
      <c r="F77" s="12"/>
      <c r="G77" s="12"/>
      <c r="H77" s="12"/>
      <c r="I77" s="12"/>
    </row>
    <row r="78" spans="1:15" ht="24.75" customHeight="1">
      <c r="A78" s="858" t="s">
        <v>651</v>
      </c>
      <c r="B78" s="858"/>
      <c r="C78" s="858"/>
      <c r="D78" s="858"/>
      <c r="E78" s="858"/>
      <c r="F78" s="858"/>
      <c r="G78" s="858"/>
      <c r="H78" s="858"/>
      <c r="I78" s="858"/>
    </row>
    <row r="79" spans="1:15" ht="9" customHeight="1">
      <c r="A79" s="11" t="s">
        <v>37</v>
      </c>
      <c r="B79" s="11"/>
      <c r="C79" s="11"/>
      <c r="D79" s="276"/>
      <c r="E79" s="276"/>
      <c r="F79" s="276"/>
      <c r="G79" s="276"/>
    </row>
    <row r="80" spans="1:15" ht="27.75" customHeight="1">
      <c r="A80" s="858" t="s">
        <v>720</v>
      </c>
      <c r="B80" s="858"/>
      <c r="C80" s="858"/>
      <c r="D80" s="858"/>
      <c r="E80" s="858"/>
      <c r="F80" s="858"/>
      <c r="G80" s="858"/>
      <c r="H80" s="858"/>
      <c r="I80" s="858"/>
      <c r="J80" s="858"/>
      <c r="K80" s="858"/>
    </row>
    <row r="81" spans="3:9">
      <c r="C81" s="130"/>
      <c r="D81" s="130"/>
      <c r="E81" s="130"/>
      <c r="F81" s="130"/>
      <c r="G81" s="130"/>
      <c r="H81" s="130"/>
      <c r="I81" s="130"/>
    </row>
  </sheetData>
  <mergeCells count="6">
    <mergeCell ref="A78:I78"/>
    <mergeCell ref="A1:I1"/>
    <mergeCell ref="A38:I38"/>
    <mergeCell ref="A76:K76"/>
    <mergeCell ref="A80:K80"/>
    <mergeCell ref="A74:K74"/>
  </mergeCells>
  <pageMargins left="0.7" right="0.7" top="0.75" bottom="0.75" header="0.3" footer="0.3"/>
  <webPublishItems count="1">
    <webPublishItem id="23742" divId="C_23742" sourceType="range" sourceRef="A1:K80" destinationFile="C:\Users\lizzeth.romero\Documents\Numeralia_2017\C39.htm"/>
  </webPublishItem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G45"/>
  <sheetViews>
    <sheetView workbookViewId="0">
      <pane ySplit="4" topLeftCell="A5" activePane="bottomLeft" state="frozen"/>
      <selection pane="bottomLeft" sqref="A1:G1"/>
    </sheetView>
  </sheetViews>
  <sheetFormatPr baseColWidth="10" defaultRowHeight="15"/>
  <cols>
    <col min="1" max="1" width="22.7109375" customWidth="1"/>
    <col min="2" max="2" width="15.7109375" customWidth="1"/>
    <col min="3" max="4" width="15.7109375" style="614" customWidth="1"/>
    <col min="5" max="5" width="15.7109375" customWidth="1"/>
    <col min="6" max="7" width="15.7109375" style="614" customWidth="1"/>
    <col min="244" max="244" width="20.7109375" customWidth="1"/>
    <col min="245" max="252" width="9.7109375" customWidth="1"/>
    <col min="500" max="500" width="20.7109375" customWidth="1"/>
    <col min="501" max="508" width="9.7109375" customWidth="1"/>
    <col min="756" max="756" width="20.7109375" customWidth="1"/>
    <col min="757" max="764" width="9.7109375" customWidth="1"/>
    <col min="1012" max="1012" width="20.7109375" customWidth="1"/>
    <col min="1013" max="1020" width="9.7109375" customWidth="1"/>
    <col min="1268" max="1268" width="20.7109375" customWidth="1"/>
    <col min="1269" max="1276" width="9.7109375" customWidth="1"/>
    <col min="1524" max="1524" width="20.7109375" customWidth="1"/>
    <col min="1525" max="1532" width="9.7109375" customWidth="1"/>
    <col min="1780" max="1780" width="20.7109375" customWidth="1"/>
    <col min="1781" max="1788" width="9.7109375" customWidth="1"/>
    <col min="2036" max="2036" width="20.7109375" customWidth="1"/>
    <col min="2037" max="2044" width="9.7109375" customWidth="1"/>
    <col min="2292" max="2292" width="20.7109375" customWidth="1"/>
    <col min="2293" max="2300" width="9.7109375" customWidth="1"/>
    <col min="2548" max="2548" width="20.7109375" customWidth="1"/>
    <col min="2549" max="2556" width="9.7109375" customWidth="1"/>
    <col min="2804" max="2804" width="20.7109375" customWidth="1"/>
    <col min="2805" max="2812" width="9.7109375" customWidth="1"/>
    <col min="3060" max="3060" width="20.7109375" customWidth="1"/>
    <col min="3061" max="3068" width="9.7109375" customWidth="1"/>
    <col min="3316" max="3316" width="20.7109375" customWidth="1"/>
    <col min="3317" max="3324" width="9.7109375" customWidth="1"/>
    <col min="3572" max="3572" width="20.7109375" customWidth="1"/>
    <col min="3573" max="3580" width="9.7109375" customWidth="1"/>
    <col min="3828" max="3828" width="20.7109375" customWidth="1"/>
    <col min="3829" max="3836" width="9.7109375" customWidth="1"/>
    <col min="4084" max="4084" width="20.7109375" customWidth="1"/>
    <col min="4085" max="4092" width="9.7109375" customWidth="1"/>
    <col min="4340" max="4340" width="20.7109375" customWidth="1"/>
    <col min="4341" max="4348" width="9.7109375" customWidth="1"/>
    <col min="4596" max="4596" width="20.7109375" customWidth="1"/>
    <col min="4597" max="4604" width="9.7109375" customWidth="1"/>
    <col min="4852" max="4852" width="20.7109375" customWidth="1"/>
    <col min="4853" max="4860" width="9.7109375" customWidth="1"/>
    <col min="5108" max="5108" width="20.7109375" customWidth="1"/>
    <col min="5109" max="5116" width="9.7109375" customWidth="1"/>
    <col min="5364" max="5364" width="20.7109375" customWidth="1"/>
    <col min="5365" max="5372" width="9.7109375" customWidth="1"/>
    <col min="5620" max="5620" width="20.7109375" customWidth="1"/>
    <col min="5621" max="5628" width="9.7109375" customWidth="1"/>
    <col min="5876" max="5876" width="20.7109375" customWidth="1"/>
    <col min="5877" max="5884" width="9.7109375" customWidth="1"/>
    <col min="6132" max="6132" width="20.7109375" customWidth="1"/>
    <col min="6133" max="6140" width="9.7109375" customWidth="1"/>
    <col min="6388" max="6388" width="20.7109375" customWidth="1"/>
    <col min="6389" max="6396" width="9.7109375" customWidth="1"/>
    <col min="6644" max="6644" width="20.7109375" customWidth="1"/>
    <col min="6645" max="6652" width="9.7109375" customWidth="1"/>
    <col min="6900" max="6900" width="20.7109375" customWidth="1"/>
    <col min="6901" max="6908" width="9.7109375" customWidth="1"/>
    <col min="7156" max="7156" width="20.7109375" customWidth="1"/>
    <col min="7157" max="7164" width="9.7109375" customWidth="1"/>
    <col min="7412" max="7412" width="20.7109375" customWidth="1"/>
    <col min="7413" max="7420" width="9.7109375" customWidth="1"/>
    <col min="7668" max="7668" width="20.7109375" customWidth="1"/>
    <col min="7669" max="7676" width="9.7109375" customWidth="1"/>
    <col min="7924" max="7924" width="20.7109375" customWidth="1"/>
    <col min="7925" max="7932" width="9.7109375" customWidth="1"/>
    <col min="8180" max="8180" width="20.7109375" customWidth="1"/>
    <col min="8181" max="8188" width="9.7109375" customWidth="1"/>
    <col min="8436" max="8436" width="20.7109375" customWidth="1"/>
    <col min="8437" max="8444" width="9.7109375" customWidth="1"/>
    <col min="8692" max="8692" width="20.7109375" customWidth="1"/>
    <col min="8693" max="8700" width="9.7109375" customWidth="1"/>
    <col min="8948" max="8948" width="20.7109375" customWidth="1"/>
    <col min="8949" max="8956" width="9.7109375" customWidth="1"/>
    <col min="9204" max="9204" width="20.7109375" customWidth="1"/>
    <col min="9205" max="9212" width="9.7109375" customWidth="1"/>
    <col min="9460" max="9460" width="20.7109375" customWidth="1"/>
    <col min="9461" max="9468" width="9.7109375" customWidth="1"/>
    <col min="9716" max="9716" width="20.7109375" customWidth="1"/>
    <col min="9717" max="9724" width="9.7109375" customWidth="1"/>
    <col min="9972" max="9972" width="20.7109375" customWidth="1"/>
    <col min="9973" max="9980" width="9.7109375" customWidth="1"/>
    <col min="10228" max="10228" width="20.7109375" customWidth="1"/>
    <col min="10229" max="10236" width="9.7109375" customWidth="1"/>
    <col min="10484" max="10484" width="20.7109375" customWidth="1"/>
    <col min="10485" max="10492" width="9.7109375" customWidth="1"/>
    <col min="10740" max="10740" width="20.7109375" customWidth="1"/>
    <col min="10741" max="10748" width="9.7109375" customWidth="1"/>
    <col min="10996" max="10996" width="20.7109375" customWidth="1"/>
    <col min="10997" max="11004" width="9.7109375" customWidth="1"/>
    <col min="11252" max="11252" width="20.7109375" customWidth="1"/>
    <col min="11253" max="11260" width="9.7109375" customWidth="1"/>
    <col min="11508" max="11508" width="20.7109375" customWidth="1"/>
    <col min="11509" max="11516" width="9.7109375" customWidth="1"/>
    <col min="11764" max="11764" width="20.7109375" customWidth="1"/>
    <col min="11765" max="11772" width="9.7109375" customWidth="1"/>
    <col min="12020" max="12020" width="20.7109375" customWidth="1"/>
    <col min="12021" max="12028" width="9.7109375" customWidth="1"/>
    <col min="12276" max="12276" width="20.7109375" customWidth="1"/>
    <col min="12277" max="12284" width="9.7109375" customWidth="1"/>
    <col min="12532" max="12532" width="20.7109375" customWidth="1"/>
    <col min="12533" max="12540" width="9.7109375" customWidth="1"/>
    <col min="12788" max="12788" width="20.7109375" customWidth="1"/>
    <col min="12789" max="12796" width="9.7109375" customWidth="1"/>
    <col min="13044" max="13044" width="20.7109375" customWidth="1"/>
    <col min="13045" max="13052" width="9.7109375" customWidth="1"/>
    <col min="13300" max="13300" width="20.7109375" customWidth="1"/>
    <col min="13301" max="13308" width="9.7109375" customWidth="1"/>
    <col min="13556" max="13556" width="20.7109375" customWidth="1"/>
    <col min="13557" max="13564" width="9.7109375" customWidth="1"/>
    <col min="13812" max="13812" width="20.7109375" customWidth="1"/>
    <col min="13813" max="13820" width="9.7109375" customWidth="1"/>
    <col min="14068" max="14068" width="20.7109375" customWidth="1"/>
    <col min="14069" max="14076" width="9.7109375" customWidth="1"/>
    <col min="14324" max="14324" width="20.7109375" customWidth="1"/>
    <col min="14325" max="14332" width="9.7109375" customWidth="1"/>
    <col min="14580" max="14580" width="20.7109375" customWidth="1"/>
    <col min="14581" max="14588" width="9.7109375" customWidth="1"/>
    <col min="14836" max="14836" width="20.7109375" customWidth="1"/>
    <col min="14837" max="14844" width="9.7109375" customWidth="1"/>
    <col min="15092" max="15092" width="20.7109375" customWidth="1"/>
    <col min="15093" max="15100" width="9.7109375" customWidth="1"/>
    <col min="15348" max="15348" width="20.7109375" customWidth="1"/>
    <col min="15349" max="15356" width="9.7109375" customWidth="1"/>
    <col min="15604" max="15604" width="20.7109375" customWidth="1"/>
    <col min="15605" max="15612" width="9.7109375" customWidth="1"/>
    <col min="15860" max="15860" width="20.7109375" customWidth="1"/>
    <col min="15861" max="15868" width="9.7109375" customWidth="1"/>
    <col min="16116" max="16116" width="20.7109375" customWidth="1"/>
    <col min="16117" max="16124" width="9.7109375" customWidth="1"/>
  </cols>
  <sheetData>
    <row r="1" spans="1:7" ht="17.25">
      <c r="A1" s="859" t="s">
        <v>750</v>
      </c>
      <c r="B1" s="859"/>
      <c r="C1" s="859"/>
      <c r="D1" s="859"/>
      <c r="E1" s="859"/>
      <c r="F1" s="859"/>
      <c r="G1" s="859"/>
    </row>
    <row r="2" spans="1:7" ht="15.75" thickBot="1">
      <c r="A2" s="1" t="s">
        <v>247</v>
      </c>
      <c r="B2" s="118"/>
      <c r="C2" s="118"/>
      <c r="D2" s="118"/>
      <c r="E2" s="118"/>
      <c r="F2" s="118"/>
      <c r="G2" s="118"/>
    </row>
    <row r="3" spans="1:7">
      <c r="A3" s="875" t="s">
        <v>2</v>
      </c>
      <c r="B3" s="945" t="s">
        <v>449</v>
      </c>
      <c r="C3" s="879"/>
      <c r="D3" s="946"/>
      <c r="E3" s="945" t="s">
        <v>250</v>
      </c>
      <c r="F3" s="879"/>
      <c r="G3" s="947"/>
    </row>
    <row r="4" spans="1:7" s="614" customFormat="1">
      <c r="A4" s="876"/>
      <c r="B4" s="680" t="s">
        <v>346</v>
      </c>
      <c r="C4" s="680">
        <v>2013</v>
      </c>
      <c r="D4" s="680">
        <v>2014</v>
      </c>
      <c r="E4" s="680" t="s">
        <v>346</v>
      </c>
      <c r="F4" s="680">
        <v>2013</v>
      </c>
      <c r="G4" s="824">
        <v>2014</v>
      </c>
    </row>
    <row r="5" spans="1:7">
      <c r="A5" s="5" t="s">
        <v>3</v>
      </c>
      <c r="B5" s="123">
        <v>7305.8</v>
      </c>
      <c r="C5" s="123">
        <v>7264.5085980750009</v>
      </c>
      <c r="D5" s="123">
        <v>7207.2936573066008</v>
      </c>
      <c r="E5" s="123">
        <v>16418.09</v>
      </c>
      <c r="F5" s="123">
        <v>16325.301521329642</v>
      </c>
      <c r="G5" s="126">
        <v>16196.724185786716</v>
      </c>
    </row>
    <row r="6" spans="1:7">
      <c r="A6" s="7" t="s">
        <v>4</v>
      </c>
      <c r="B6" s="8">
        <v>19178.03</v>
      </c>
      <c r="C6" s="8">
        <v>19260.438107800699</v>
      </c>
      <c r="D6" s="8">
        <v>19214.933122595932</v>
      </c>
      <c r="E6" s="8">
        <v>30662.75</v>
      </c>
      <c r="F6" s="8">
        <v>30794.510870878457</v>
      </c>
      <c r="G6" s="97">
        <v>30721.755321200708</v>
      </c>
    </row>
    <row r="7" spans="1:7">
      <c r="A7" s="5" t="s">
        <v>5</v>
      </c>
      <c r="B7" s="123">
        <v>17606.150000000001</v>
      </c>
      <c r="C7" s="123">
        <v>17595.784849434964</v>
      </c>
      <c r="D7" s="123">
        <v>17579.147507386329</v>
      </c>
      <c r="E7" s="123">
        <v>70891.5</v>
      </c>
      <c r="F7" s="123">
        <v>70849.760953846795</v>
      </c>
      <c r="G7" s="126">
        <v>70782.770380982955</v>
      </c>
    </row>
    <row r="8" spans="1:7">
      <c r="A8" s="7" t="s">
        <v>6</v>
      </c>
      <c r="B8" s="8">
        <v>61836.75</v>
      </c>
      <c r="C8" s="8">
        <v>61193.391295216905</v>
      </c>
      <c r="D8" s="8">
        <v>61112.720228338716</v>
      </c>
      <c r="E8" s="8">
        <v>1355958.56</v>
      </c>
      <c r="F8" s="8">
        <v>1341850.864829883</v>
      </c>
      <c r="G8" s="97">
        <v>1340081.9068008205</v>
      </c>
    </row>
    <row r="9" spans="1:7">
      <c r="A9" s="5" t="s">
        <v>7</v>
      </c>
      <c r="B9" s="123">
        <v>48588.72</v>
      </c>
      <c r="C9" s="123">
        <v>48538.223921800338</v>
      </c>
      <c r="D9" s="123">
        <v>48528.569249364598</v>
      </c>
      <c r="E9" s="123">
        <v>98409.33</v>
      </c>
      <c r="F9" s="123">
        <v>98307.048269153398</v>
      </c>
      <c r="G9" s="126">
        <v>98287.494147216581</v>
      </c>
    </row>
    <row r="10" spans="1:7">
      <c r="A10" s="7" t="s">
        <v>8</v>
      </c>
      <c r="B10" s="8">
        <v>11659.37</v>
      </c>
      <c r="C10" s="8">
        <v>11650.364081409967</v>
      </c>
      <c r="D10" s="8">
        <v>11622.255298249605</v>
      </c>
      <c r="E10" s="8">
        <v>56738.58</v>
      </c>
      <c r="F10" s="8">
        <v>56694.73692509433</v>
      </c>
      <c r="G10" s="97">
        <v>56557.949777892281</v>
      </c>
    </row>
    <row r="11" spans="1:7">
      <c r="A11" s="5" t="s">
        <v>9</v>
      </c>
      <c r="B11" s="123">
        <v>118792.63</v>
      </c>
      <c r="C11" s="123">
        <v>114543.35845159683</v>
      </c>
      <c r="D11" s="123">
        <v>114346.9887456118</v>
      </c>
      <c r="E11" s="123">
        <v>1260184.47</v>
      </c>
      <c r="F11" s="123">
        <v>1215107.0685767799</v>
      </c>
      <c r="G11" s="126">
        <v>1213023.9253808553</v>
      </c>
    </row>
    <row r="12" spans="1:7">
      <c r="A12" s="7" t="s">
        <v>10</v>
      </c>
      <c r="B12" s="8">
        <v>70862.080000000002</v>
      </c>
      <c r="C12" s="8">
        <v>70928.707234945105</v>
      </c>
      <c r="D12" s="8">
        <v>70859.025218964773</v>
      </c>
      <c r="E12" s="8">
        <v>210887.12</v>
      </c>
      <c r="F12" s="8">
        <v>211085.41216635963</v>
      </c>
      <c r="G12" s="97">
        <v>210878.03693512816</v>
      </c>
    </row>
    <row r="13" spans="1:7">
      <c r="A13" s="699" t="s">
        <v>523</v>
      </c>
      <c r="B13" s="123">
        <v>872</v>
      </c>
      <c r="C13" s="123">
        <v>914.4778971889591</v>
      </c>
      <c r="D13" s="123">
        <v>869.12444587189384</v>
      </c>
      <c r="E13" s="123">
        <v>3036.3</v>
      </c>
      <c r="F13" s="123">
        <v>3184.2145584585892</v>
      </c>
      <c r="G13" s="126">
        <v>3026.2937159712369</v>
      </c>
    </row>
    <row r="14" spans="1:7">
      <c r="A14" s="7" t="s">
        <v>12</v>
      </c>
      <c r="B14" s="8">
        <v>45968.13</v>
      </c>
      <c r="C14" s="8">
        <v>46113.519798012225</v>
      </c>
      <c r="D14" s="8">
        <v>46061.766454949582</v>
      </c>
      <c r="E14" s="8">
        <v>170352.97</v>
      </c>
      <c r="F14" s="8">
        <v>170891.78442439975</v>
      </c>
      <c r="G14" s="97">
        <v>170699.99205668111</v>
      </c>
    </row>
    <row r="15" spans="1:7">
      <c r="A15" s="5" t="s">
        <v>13</v>
      </c>
      <c r="B15" s="123">
        <v>37772.9</v>
      </c>
      <c r="C15" s="123">
        <v>37716.112711688773</v>
      </c>
      <c r="D15" s="123">
        <v>37690.8454237638</v>
      </c>
      <c r="E15" s="123">
        <v>80369.399999999994</v>
      </c>
      <c r="F15" s="123">
        <v>80248.565276291454</v>
      </c>
      <c r="G15" s="126">
        <v>80194.804072959028</v>
      </c>
    </row>
    <row r="16" spans="1:7">
      <c r="A16" s="7" t="s">
        <v>14</v>
      </c>
      <c r="B16" s="8">
        <v>75125.649999999994</v>
      </c>
      <c r="C16" s="8">
        <v>75148.55225565366</v>
      </c>
      <c r="D16" s="8">
        <v>74773.996555100064</v>
      </c>
      <c r="E16" s="8">
        <v>657292.07999999996</v>
      </c>
      <c r="F16" s="8">
        <v>657492.44269718649</v>
      </c>
      <c r="G16" s="97">
        <v>654215.36635850591</v>
      </c>
    </row>
    <row r="17" spans="1:7">
      <c r="A17" s="5" t="s">
        <v>15</v>
      </c>
      <c r="B17" s="123">
        <v>24684.61</v>
      </c>
      <c r="C17" s="123">
        <v>24791.993913606064</v>
      </c>
      <c r="D17" s="123">
        <v>24758.778442714982</v>
      </c>
      <c r="E17" s="123">
        <v>110174.3</v>
      </c>
      <c r="F17" s="123">
        <v>110653.56195788558</v>
      </c>
      <c r="G17" s="126">
        <v>110505.31207612884</v>
      </c>
    </row>
    <row r="18" spans="1:7">
      <c r="A18" s="7" t="s">
        <v>16</v>
      </c>
      <c r="B18" s="8">
        <v>85757.86</v>
      </c>
      <c r="C18" s="8">
        <v>85113.732880349722</v>
      </c>
      <c r="D18" s="8">
        <v>84789.065555899666</v>
      </c>
      <c r="E18" s="8">
        <v>342958.9</v>
      </c>
      <c r="F18" s="8">
        <v>340382.91669472866</v>
      </c>
      <c r="G18" s="97">
        <v>339084.52209832246</v>
      </c>
    </row>
    <row r="19" spans="1:7">
      <c r="A19" s="5" t="s">
        <v>17</v>
      </c>
      <c r="B19" s="123">
        <v>1878.7</v>
      </c>
      <c r="C19" s="123">
        <v>1885.1761193697321</v>
      </c>
      <c r="D19" s="123">
        <v>1875.3427061374846</v>
      </c>
      <c r="E19" s="123">
        <v>7914.97</v>
      </c>
      <c r="F19" s="123">
        <v>7942.2388171147104</v>
      </c>
      <c r="G19" s="126">
        <v>7900.8106898031947</v>
      </c>
    </row>
    <row r="20" spans="1:7">
      <c r="A20" s="7" t="s">
        <v>18</v>
      </c>
      <c r="B20" s="8">
        <v>66104.649999999994</v>
      </c>
      <c r="C20" s="8">
        <v>65428.145450831886</v>
      </c>
      <c r="D20" s="8">
        <v>65201.440513787144</v>
      </c>
      <c r="E20" s="8">
        <v>302400.74</v>
      </c>
      <c r="F20" s="8">
        <v>299306.00252575683</v>
      </c>
      <c r="G20" s="97">
        <v>298268.92363574449</v>
      </c>
    </row>
    <row r="21" spans="1:7">
      <c r="A21" s="5" t="s">
        <v>19</v>
      </c>
      <c r="B21" s="123">
        <v>8359.65</v>
      </c>
      <c r="C21" s="123">
        <v>8310.7448432823239</v>
      </c>
      <c r="D21" s="123">
        <v>8060.3032945964051</v>
      </c>
      <c r="E21" s="123">
        <v>29955.69</v>
      </c>
      <c r="F21" s="123">
        <v>29780.431780594266</v>
      </c>
      <c r="G21" s="126">
        <v>28883.008312985843</v>
      </c>
    </row>
    <row r="22" spans="1:7">
      <c r="A22" s="7" t="s">
        <v>20</v>
      </c>
      <c r="B22" s="8">
        <v>28818.43</v>
      </c>
      <c r="C22" s="8">
        <v>28399.031359554625</v>
      </c>
      <c r="D22" s="8">
        <v>28389.228034805063</v>
      </c>
      <c r="E22" s="8">
        <v>245798.73</v>
      </c>
      <c r="F22" s="8">
        <v>242221.55062879695</v>
      </c>
      <c r="G22" s="97">
        <v>242137.93592757385</v>
      </c>
    </row>
    <row r="23" spans="1:7">
      <c r="A23" s="5" t="s">
        <v>21</v>
      </c>
      <c r="B23" s="123">
        <v>68737.73</v>
      </c>
      <c r="C23" s="123">
        <v>66538.169515136076</v>
      </c>
      <c r="D23" s="123">
        <v>66535.353023588686</v>
      </c>
      <c r="E23" s="123">
        <v>146333.51</v>
      </c>
      <c r="F23" s="123">
        <v>141650.93232156272</v>
      </c>
      <c r="G23" s="126">
        <v>141644.93638484745</v>
      </c>
    </row>
    <row r="24" spans="1:7">
      <c r="A24" s="7" t="s">
        <v>22</v>
      </c>
      <c r="B24" s="8">
        <v>98260.38</v>
      </c>
      <c r="C24" s="8">
        <v>99633.080455747258</v>
      </c>
      <c r="D24" s="8">
        <v>99134.415040022213</v>
      </c>
      <c r="E24" s="8">
        <v>1013324.76</v>
      </c>
      <c r="F24" s="8">
        <v>1027480.9548670544</v>
      </c>
      <c r="G24" s="97">
        <v>1022338.3936297146</v>
      </c>
    </row>
    <row r="25" spans="1:7">
      <c r="A25" s="5" t="s">
        <v>23</v>
      </c>
      <c r="B25" s="123">
        <v>35860.160000000003</v>
      </c>
      <c r="C25" s="123">
        <v>35639.126497287412</v>
      </c>
      <c r="D25" s="123">
        <v>35453.204628385429</v>
      </c>
      <c r="E25" s="123">
        <v>111085.51</v>
      </c>
      <c r="F25" s="123">
        <v>110400.80091226571</v>
      </c>
      <c r="G25" s="126">
        <v>109824.8630245781</v>
      </c>
    </row>
    <row r="26" spans="1:7">
      <c r="A26" s="7" t="s">
        <v>24</v>
      </c>
      <c r="B26" s="8">
        <v>8948.93</v>
      </c>
      <c r="C26" s="8">
        <v>8950.3379448853593</v>
      </c>
      <c r="D26" s="8">
        <v>8947.0820055297809</v>
      </c>
      <c r="E26" s="8">
        <v>23478.04</v>
      </c>
      <c r="F26" s="8">
        <v>23481.720452137302</v>
      </c>
      <c r="G26" s="97">
        <v>23473.178310127976</v>
      </c>
    </row>
    <row r="27" spans="1:7">
      <c r="A27" s="5" t="s">
        <v>25</v>
      </c>
      <c r="B27" s="123">
        <v>36640.74</v>
      </c>
      <c r="C27" s="123">
        <v>36108.338013631146</v>
      </c>
      <c r="D27" s="123">
        <v>36073.734728677155</v>
      </c>
      <c r="E27" s="123">
        <v>940412.07</v>
      </c>
      <c r="F27" s="123">
        <v>926747.67710997618</v>
      </c>
      <c r="G27" s="126">
        <v>925859.55775263056</v>
      </c>
    </row>
    <row r="28" spans="1:7">
      <c r="A28" s="7" t="s">
        <v>26</v>
      </c>
      <c r="B28" s="8">
        <v>56585.91</v>
      </c>
      <c r="C28" s="8">
        <v>54899.926612890653</v>
      </c>
      <c r="D28" s="8">
        <v>54894.953953732555</v>
      </c>
      <c r="E28" s="8">
        <v>191839.06</v>
      </c>
      <c r="F28" s="8">
        <v>186123.19843285906</v>
      </c>
      <c r="G28" s="97">
        <v>186106.33999088427</v>
      </c>
    </row>
    <row r="29" spans="1:7">
      <c r="A29" s="5" t="s">
        <v>27</v>
      </c>
      <c r="B29" s="123">
        <v>87445.92</v>
      </c>
      <c r="C29" s="123">
        <v>86100.959761763603</v>
      </c>
      <c r="D29" s="123">
        <v>86089.004294204322</v>
      </c>
      <c r="E29" s="123">
        <v>434805.18</v>
      </c>
      <c r="F29" s="123">
        <v>428117.64134458307</v>
      </c>
      <c r="G29" s="126">
        <v>428058.19547328481</v>
      </c>
    </row>
    <row r="30" spans="1:7">
      <c r="A30" s="7" t="s">
        <v>28</v>
      </c>
      <c r="B30" s="8">
        <v>99415.3</v>
      </c>
      <c r="C30" s="8">
        <v>98490.190564366509</v>
      </c>
      <c r="D30" s="8">
        <v>98129.233605900168</v>
      </c>
      <c r="E30" s="8">
        <v>612132.49</v>
      </c>
      <c r="F30" s="8">
        <v>606436.27961147029</v>
      </c>
      <c r="G30" s="97">
        <v>604213.74969516182</v>
      </c>
    </row>
    <row r="31" spans="1:7">
      <c r="A31" s="5" t="s">
        <v>29</v>
      </c>
      <c r="B31" s="123">
        <v>62857.57</v>
      </c>
      <c r="C31" s="123">
        <v>63533.263020523234</v>
      </c>
      <c r="D31" s="123">
        <v>63029.792984109081</v>
      </c>
      <c r="E31" s="123">
        <v>276542.96999999997</v>
      </c>
      <c r="F31" s="123">
        <v>279515.68030092219</v>
      </c>
      <c r="G31" s="126">
        <v>277300.65524083719</v>
      </c>
    </row>
    <row r="32" spans="1:7">
      <c r="A32" s="7" t="s">
        <v>30</v>
      </c>
      <c r="B32" s="8">
        <v>127559.66</v>
      </c>
      <c r="C32" s="8">
        <v>124385.52746443239</v>
      </c>
      <c r="D32" s="8">
        <v>124382.44604255665</v>
      </c>
      <c r="E32" s="8">
        <v>367524.42</v>
      </c>
      <c r="F32" s="8">
        <v>358379.11634642305</v>
      </c>
      <c r="G32" s="97">
        <v>358370.2381652437</v>
      </c>
    </row>
    <row r="33" spans="1:7">
      <c r="A33" s="5" t="s">
        <v>31</v>
      </c>
      <c r="B33" s="123">
        <v>5313.48</v>
      </c>
      <c r="C33" s="123">
        <v>5266.3840622526341</v>
      </c>
      <c r="D33" s="123">
        <v>5224.9330606602352</v>
      </c>
      <c r="E33" s="123">
        <v>7780.11</v>
      </c>
      <c r="F33" s="123">
        <v>7711.1510541706702</v>
      </c>
      <c r="G33" s="126">
        <v>7650.4576199571147</v>
      </c>
    </row>
    <row r="34" spans="1:7">
      <c r="A34" s="7" t="s">
        <v>32</v>
      </c>
      <c r="B34" s="8">
        <v>185347.62</v>
      </c>
      <c r="C34" s="8">
        <v>183326.10714668178</v>
      </c>
      <c r="D34" s="8">
        <v>182849.27831717121</v>
      </c>
      <c r="E34" s="8">
        <v>768947.06</v>
      </c>
      <c r="F34" s="8">
        <v>760560.47790595959</v>
      </c>
      <c r="G34" s="97">
        <v>758582.26995676651</v>
      </c>
    </row>
    <row r="35" spans="1:7">
      <c r="A35" s="5" t="s">
        <v>33</v>
      </c>
      <c r="B35" s="123">
        <v>50087.88</v>
      </c>
      <c r="C35" s="123">
        <v>50029.785053718704</v>
      </c>
      <c r="D35" s="123">
        <v>49709.191468761295</v>
      </c>
      <c r="E35" s="123">
        <v>496055.62</v>
      </c>
      <c r="F35" s="123">
        <v>495480.24201522802</v>
      </c>
      <c r="G35" s="126">
        <v>492305.17766320979</v>
      </c>
    </row>
    <row r="36" spans="1:7">
      <c r="A36" s="7" t="s">
        <v>34</v>
      </c>
      <c r="B36" s="8">
        <v>23384.16</v>
      </c>
      <c r="C36" s="8">
        <v>22367.170176174335</v>
      </c>
      <c r="D36" s="8">
        <v>22363.59022688137</v>
      </c>
      <c r="E36" s="8">
        <v>49367.21</v>
      </c>
      <c r="F36" s="8">
        <v>47220.197281981411</v>
      </c>
      <c r="G36" s="97">
        <v>47212.639512690861</v>
      </c>
    </row>
    <row r="37" spans="1:7" ht="15.75" thickBot="1">
      <c r="A37" s="9" t="s">
        <v>35</v>
      </c>
      <c r="B37" s="128">
        <v>1677617.55</v>
      </c>
      <c r="C37" s="128">
        <v>1660064.6300593086</v>
      </c>
      <c r="D37" s="128">
        <v>1655757.0378356243</v>
      </c>
      <c r="E37" s="128">
        <v>10490032.49</v>
      </c>
      <c r="F37" s="128">
        <v>10382424.483431131</v>
      </c>
      <c r="G37" s="129">
        <v>10354388.184294496</v>
      </c>
    </row>
    <row r="38" spans="1:7" s="276" customFormat="1" ht="37.5" customHeight="1">
      <c r="A38" s="950" t="s">
        <v>660</v>
      </c>
      <c r="B38" s="950"/>
      <c r="C38" s="950"/>
      <c r="D38" s="950"/>
      <c r="E38" s="950"/>
      <c r="F38" s="950"/>
      <c r="G38" s="950"/>
    </row>
    <row r="39" spans="1:7">
      <c r="A39" s="232" t="s">
        <v>251</v>
      </c>
      <c r="B39" s="12"/>
      <c r="C39" s="12"/>
      <c r="D39" s="12"/>
      <c r="E39" s="12"/>
      <c r="F39" s="12"/>
      <c r="G39" s="12"/>
    </row>
    <row r="40" spans="1:7" ht="18" customHeight="1">
      <c r="A40" s="858" t="s">
        <v>657</v>
      </c>
      <c r="B40" s="858"/>
      <c r="C40" s="858"/>
      <c r="D40" s="858"/>
      <c r="E40" s="858"/>
      <c r="F40" s="858"/>
      <c r="G40" s="858"/>
    </row>
    <row r="41" spans="1:7" ht="9" customHeight="1">
      <c r="A41" s="11" t="s">
        <v>36</v>
      </c>
      <c r="B41" s="12"/>
      <c r="C41" s="12"/>
      <c r="D41" s="12"/>
      <c r="E41" s="12"/>
      <c r="F41" s="12"/>
      <c r="G41" s="12"/>
    </row>
    <row r="42" spans="1:7" ht="23.25" customHeight="1">
      <c r="A42" s="858" t="s">
        <v>661</v>
      </c>
      <c r="B42" s="858"/>
      <c r="C42" s="858"/>
      <c r="D42" s="858"/>
      <c r="E42" s="858"/>
      <c r="F42" s="858"/>
      <c r="G42" s="858"/>
    </row>
    <row r="43" spans="1:7" ht="9" customHeight="1">
      <c r="A43" s="11" t="s">
        <v>66</v>
      </c>
      <c r="B43" s="276"/>
      <c r="E43" s="276"/>
    </row>
    <row r="44" spans="1:7" ht="29.25" customHeight="1">
      <c r="A44" s="858" t="s">
        <v>720</v>
      </c>
      <c r="B44" s="858"/>
      <c r="C44" s="858"/>
      <c r="D44" s="858"/>
      <c r="E44" s="858"/>
      <c r="F44" s="858"/>
      <c r="G44" s="858"/>
    </row>
    <row r="45" spans="1:7">
      <c r="B45" s="130"/>
      <c r="C45" s="130"/>
      <c r="D45" s="130"/>
      <c r="E45" s="130"/>
      <c r="F45" s="130"/>
      <c r="G45" s="130"/>
    </row>
  </sheetData>
  <mergeCells count="8">
    <mergeCell ref="A40:G40"/>
    <mergeCell ref="A42:G42"/>
    <mergeCell ref="A44:G44"/>
    <mergeCell ref="A38:G38"/>
    <mergeCell ref="A1:G1"/>
    <mergeCell ref="B3:D3"/>
    <mergeCell ref="E3:G3"/>
    <mergeCell ref="A3:A4"/>
  </mergeCells>
  <pageMargins left="0.7" right="0.7" top="0.75" bottom="0.75" header="0.3" footer="0.3"/>
  <webPublishItems count="1">
    <webPublishItem id="24859" divId="C_24859" sourceType="range" sourceRef="A1:G44" destinationFile="C:\Users\lizzeth.romero\Documents\Numeralia_2017\C40.htm"/>
  </webPublishItem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O66"/>
  <sheetViews>
    <sheetView workbookViewId="0">
      <pane xSplit="3" ySplit="3" topLeftCell="D4" activePane="bottomRight" state="frozen"/>
      <selection pane="topRight" activeCell="C1" sqref="C1"/>
      <selection pane="bottomLeft" activeCell="A4" sqref="A4"/>
      <selection pane="bottomRight" sqref="A1:O1"/>
    </sheetView>
  </sheetViews>
  <sheetFormatPr baseColWidth="10" defaultColWidth="20.7109375" defaultRowHeight="15"/>
  <cols>
    <col min="1" max="1" width="18.85546875" style="317" customWidth="1"/>
    <col min="2" max="2" width="28.42578125" customWidth="1"/>
    <col min="3" max="3" width="13" customWidth="1"/>
    <col min="4" max="8" width="7.7109375" customWidth="1"/>
    <col min="9" max="9" width="7.7109375" style="277" customWidth="1"/>
    <col min="10" max="11" width="7.7109375" style="317" customWidth="1"/>
    <col min="12" max="14" width="7.7109375" style="614" customWidth="1"/>
    <col min="15" max="15" width="7.7109375" style="277" customWidth="1"/>
  </cols>
  <sheetData>
    <row r="1" spans="1:15" ht="17.25">
      <c r="A1" s="882" t="s">
        <v>252</v>
      </c>
      <c r="B1" s="882"/>
      <c r="C1" s="882"/>
      <c r="D1" s="882"/>
      <c r="E1" s="882"/>
      <c r="F1" s="882"/>
      <c r="G1" s="882"/>
      <c r="H1" s="882"/>
      <c r="I1" s="882"/>
      <c r="J1" s="882"/>
      <c r="K1" s="882"/>
      <c r="L1" s="882"/>
      <c r="M1" s="882"/>
      <c r="N1" s="882"/>
      <c r="O1" s="882"/>
    </row>
    <row r="2" spans="1:15" ht="15.75" thickBot="1">
      <c r="A2" s="25" t="s">
        <v>253</v>
      </c>
      <c r="D2" s="614"/>
      <c r="E2" s="614"/>
      <c r="F2" s="614"/>
      <c r="G2" s="614"/>
      <c r="H2" s="614"/>
      <c r="I2" s="614"/>
      <c r="J2" s="614"/>
      <c r="K2" s="614"/>
      <c r="O2" s="614"/>
    </row>
    <row r="3" spans="1:15">
      <c r="A3" s="688" t="s">
        <v>2</v>
      </c>
      <c r="B3" s="501" t="s">
        <v>254</v>
      </c>
      <c r="C3" s="686" t="s">
        <v>255</v>
      </c>
      <c r="D3" s="686" t="s">
        <v>331</v>
      </c>
      <c r="E3" s="686">
        <v>2006</v>
      </c>
      <c r="F3" s="686">
        <v>2007</v>
      </c>
      <c r="G3" s="686">
        <v>2008</v>
      </c>
      <c r="H3" s="686">
        <v>2009</v>
      </c>
      <c r="I3" s="686">
        <v>2010</v>
      </c>
      <c r="J3" s="686">
        <v>2011</v>
      </c>
      <c r="K3" s="686">
        <v>2012</v>
      </c>
      <c r="L3" s="686">
        <v>2013</v>
      </c>
      <c r="M3" s="616">
        <v>2014</v>
      </c>
      <c r="N3" s="616">
        <v>2015</v>
      </c>
      <c r="O3" s="617">
        <v>2016</v>
      </c>
    </row>
    <row r="4" spans="1:15" s="278" customFormat="1" ht="22.5">
      <c r="A4" s="194" t="s">
        <v>690</v>
      </c>
      <c r="B4" s="500" t="s">
        <v>751</v>
      </c>
      <c r="C4" s="233" t="s">
        <v>258</v>
      </c>
      <c r="D4" s="186">
        <v>232</v>
      </c>
      <c r="E4" s="186">
        <v>214</v>
      </c>
      <c r="F4" s="186">
        <v>219</v>
      </c>
      <c r="G4" s="186">
        <v>184</v>
      </c>
      <c r="H4" s="186">
        <v>179</v>
      </c>
      <c r="I4" s="186">
        <v>146</v>
      </c>
      <c r="J4" s="186">
        <v>152</v>
      </c>
      <c r="K4" s="186">
        <v>118</v>
      </c>
      <c r="L4" s="186">
        <v>126</v>
      </c>
      <c r="M4" s="186">
        <v>123</v>
      </c>
      <c r="N4" s="186">
        <v>212</v>
      </c>
      <c r="O4" s="187">
        <v>212</v>
      </c>
    </row>
    <row r="5" spans="1:15" s="278" customFormat="1">
      <c r="A5" s="7"/>
      <c r="B5" s="212"/>
      <c r="C5" s="234" t="s">
        <v>259</v>
      </c>
      <c r="D5" s="45">
        <v>34</v>
      </c>
      <c r="E5" s="45">
        <v>49</v>
      </c>
      <c r="F5" s="45">
        <v>16</v>
      </c>
      <c r="G5" s="45">
        <v>44</v>
      </c>
      <c r="H5" s="45">
        <v>45</v>
      </c>
      <c r="I5" s="45">
        <v>64</v>
      </c>
      <c r="J5" s="45">
        <v>56</v>
      </c>
      <c r="K5" s="45">
        <v>19</v>
      </c>
      <c r="L5" s="45">
        <v>21</v>
      </c>
      <c r="M5" s="45">
        <v>127</v>
      </c>
      <c r="N5" s="45">
        <v>132</v>
      </c>
      <c r="O5" s="740">
        <v>140</v>
      </c>
    </row>
    <row r="6" spans="1:15" s="278" customFormat="1">
      <c r="A6" s="185"/>
      <c r="B6" s="500"/>
      <c r="C6" s="233" t="s">
        <v>260</v>
      </c>
      <c r="D6" s="186">
        <v>16</v>
      </c>
      <c r="E6" s="186">
        <v>16</v>
      </c>
      <c r="F6" s="186">
        <v>5</v>
      </c>
      <c r="G6" s="186">
        <v>28</v>
      </c>
      <c r="H6" s="186">
        <v>5</v>
      </c>
      <c r="I6" s="186">
        <v>13</v>
      </c>
      <c r="J6" s="186">
        <v>9</v>
      </c>
      <c r="K6" s="186">
        <v>5</v>
      </c>
      <c r="L6" s="186">
        <v>16</v>
      </c>
      <c r="M6" s="186">
        <v>2</v>
      </c>
      <c r="N6" s="186">
        <v>43</v>
      </c>
      <c r="O6" s="187">
        <v>43</v>
      </c>
    </row>
    <row r="7" spans="1:15" s="278" customFormat="1">
      <c r="A7" s="7"/>
      <c r="B7" s="212"/>
      <c r="C7" s="234" t="s">
        <v>257</v>
      </c>
      <c r="D7" s="45">
        <v>1</v>
      </c>
      <c r="E7" s="45">
        <v>0</v>
      </c>
      <c r="F7" s="45">
        <v>0</v>
      </c>
      <c r="G7" s="45">
        <v>0</v>
      </c>
      <c r="H7" s="45">
        <v>0</v>
      </c>
      <c r="I7" s="45">
        <v>0</v>
      </c>
      <c r="J7" s="45">
        <v>0</v>
      </c>
      <c r="K7" s="45">
        <v>0</v>
      </c>
      <c r="L7" s="45">
        <v>0</v>
      </c>
      <c r="M7" s="45"/>
      <c r="N7" s="45"/>
      <c r="O7" s="740"/>
    </row>
    <row r="8" spans="1:15" s="278" customFormat="1">
      <c r="A8" s="185" t="s">
        <v>16</v>
      </c>
      <c r="B8" s="500" t="s">
        <v>264</v>
      </c>
      <c r="C8" s="233" t="s">
        <v>258</v>
      </c>
      <c r="D8" s="186">
        <v>65</v>
      </c>
      <c r="E8" s="186">
        <v>87</v>
      </c>
      <c r="F8" s="186">
        <v>85</v>
      </c>
      <c r="G8" s="186">
        <v>57</v>
      </c>
      <c r="H8" s="186">
        <v>69</v>
      </c>
      <c r="I8" s="186">
        <v>117</v>
      </c>
      <c r="J8" s="186">
        <v>137</v>
      </c>
      <c r="K8" s="186">
        <v>33</v>
      </c>
      <c r="L8" s="186">
        <v>55</v>
      </c>
      <c r="M8" s="186">
        <v>21</v>
      </c>
      <c r="N8" s="186">
        <v>46</v>
      </c>
      <c r="O8" s="187"/>
    </row>
    <row r="9" spans="1:15" s="278" customFormat="1">
      <c r="A9" s="7"/>
      <c r="B9" s="212"/>
      <c r="C9" s="234" t="s">
        <v>259</v>
      </c>
      <c r="D9" s="45">
        <v>48</v>
      </c>
      <c r="E9" s="45">
        <v>62</v>
      </c>
      <c r="F9" s="45">
        <v>17</v>
      </c>
      <c r="G9" s="45">
        <v>27</v>
      </c>
      <c r="H9" s="45">
        <v>13</v>
      </c>
      <c r="I9" s="45">
        <v>20</v>
      </c>
      <c r="J9" s="45">
        <v>125</v>
      </c>
      <c r="K9" s="45">
        <v>69</v>
      </c>
      <c r="L9" s="45">
        <v>47</v>
      </c>
      <c r="M9" s="45">
        <v>77</v>
      </c>
      <c r="N9" s="45">
        <v>250</v>
      </c>
      <c r="O9" s="740"/>
    </row>
    <row r="10" spans="1:15" s="614" customFormat="1">
      <c r="A10" s="194"/>
      <c r="B10" s="500"/>
      <c r="C10" s="233" t="s">
        <v>260</v>
      </c>
      <c r="D10" s="186"/>
      <c r="E10" s="186"/>
      <c r="F10" s="186"/>
      <c r="G10" s="186"/>
      <c r="H10" s="186"/>
      <c r="I10" s="186"/>
      <c r="J10" s="186"/>
      <c r="K10" s="186"/>
      <c r="L10" s="186"/>
      <c r="M10" s="186">
        <v>0</v>
      </c>
      <c r="N10" s="186">
        <v>0</v>
      </c>
      <c r="O10" s="187"/>
    </row>
    <row r="11" spans="1:15" s="278" customFormat="1">
      <c r="A11" s="7" t="s">
        <v>21</v>
      </c>
      <c r="B11" s="212" t="s">
        <v>447</v>
      </c>
      <c r="C11" s="234" t="s">
        <v>258</v>
      </c>
      <c r="D11" s="45">
        <v>32</v>
      </c>
      <c r="E11" s="45">
        <v>24</v>
      </c>
      <c r="F11" s="45">
        <v>17</v>
      </c>
      <c r="G11" s="45">
        <v>29</v>
      </c>
      <c r="H11" s="45">
        <v>12</v>
      </c>
      <c r="I11" s="45">
        <v>31</v>
      </c>
      <c r="J11" s="45">
        <v>45</v>
      </c>
      <c r="K11" s="45">
        <v>18</v>
      </c>
      <c r="L11" s="45">
        <v>23</v>
      </c>
      <c r="M11" s="45">
        <v>42</v>
      </c>
      <c r="N11" s="45">
        <v>54</v>
      </c>
      <c r="O11" s="740"/>
    </row>
    <row r="12" spans="1:15" s="278" customFormat="1">
      <c r="A12" s="185"/>
      <c r="B12" s="500"/>
      <c r="C12" s="233" t="s">
        <v>259</v>
      </c>
      <c r="D12" s="186">
        <v>162</v>
      </c>
      <c r="E12" s="186">
        <v>146</v>
      </c>
      <c r="F12" s="186">
        <v>92</v>
      </c>
      <c r="G12" s="186">
        <v>112</v>
      </c>
      <c r="H12" s="186">
        <v>83</v>
      </c>
      <c r="I12" s="186">
        <v>127</v>
      </c>
      <c r="J12" s="186">
        <v>167</v>
      </c>
      <c r="K12" s="186">
        <v>96</v>
      </c>
      <c r="L12" s="186">
        <v>60</v>
      </c>
      <c r="M12" s="186">
        <v>87</v>
      </c>
      <c r="N12" s="186">
        <v>239</v>
      </c>
      <c r="O12" s="187"/>
    </row>
    <row r="13" spans="1:15" s="278" customFormat="1">
      <c r="A13" s="7"/>
      <c r="B13" s="212"/>
      <c r="C13" s="234" t="s">
        <v>260</v>
      </c>
      <c r="D13" s="45">
        <v>17</v>
      </c>
      <c r="E13" s="45">
        <v>31</v>
      </c>
      <c r="F13" s="45">
        <v>8</v>
      </c>
      <c r="G13" s="45">
        <v>13</v>
      </c>
      <c r="H13" s="45">
        <v>6</v>
      </c>
      <c r="I13" s="45">
        <v>6</v>
      </c>
      <c r="J13" s="45">
        <v>13</v>
      </c>
      <c r="K13" s="45">
        <v>6</v>
      </c>
      <c r="L13" s="45">
        <v>5</v>
      </c>
      <c r="M13" s="45">
        <v>4</v>
      </c>
      <c r="N13" s="45">
        <v>51</v>
      </c>
      <c r="O13" s="740"/>
    </row>
    <row r="14" spans="1:15" s="278" customFormat="1">
      <c r="A14" s="185" t="s">
        <v>17</v>
      </c>
      <c r="B14" s="500" t="s">
        <v>265</v>
      </c>
      <c r="C14" s="233" t="s">
        <v>258</v>
      </c>
      <c r="D14" s="186">
        <v>22</v>
      </c>
      <c r="E14" s="186">
        <v>12</v>
      </c>
      <c r="F14" s="186">
        <v>2</v>
      </c>
      <c r="G14" s="186">
        <v>4</v>
      </c>
      <c r="H14" s="186" t="s">
        <v>428</v>
      </c>
      <c r="I14" s="186" t="s">
        <v>428</v>
      </c>
      <c r="J14" s="186">
        <v>13</v>
      </c>
      <c r="K14" s="186">
        <v>7</v>
      </c>
      <c r="L14" s="186">
        <v>4</v>
      </c>
      <c r="M14" s="186">
        <v>7</v>
      </c>
      <c r="N14" s="186">
        <v>16</v>
      </c>
      <c r="O14" s="187">
        <v>26</v>
      </c>
    </row>
    <row r="15" spans="1:15" s="278" customFormat="1">
      <c r="A15" s="7"/>
      <c r="B15" s="212"/>
      <c r="C15" s="234" t="s">
        <v>259</v>
      </c>
      <c r="D15" s="45">
        <v>171</v>
      </c>
      <c r="E15" s="45">
        <v>122</v>
      </c>
      <c r="F15" s="45">
        <v>104</v>
      </c>
      <c r="G15" s="45">
        <v>151</v>
      </c>
      <c r="H15" s="45">
        <v>154</v>
      </c>
      <c r="I15" s="45">
        <v>90</v>
      </c>
      <c r="J15" s="45">
        <v>169</v>
      </c>
      <c r="K15" s="45">
        <v>71</v>
      </c>
      <c r="L15" s="45">
        <v>92</v>
      </c>
      <c r="M15" s="45">
        <v>190</v>
      </c>
      <c r="N15" s="45">
        <v>164</v>
      </c>
      <c r="O15" s="740">
        <v>152</v>
      </c>
    </row>
    <row r="16" spans="1:15" s="317" customFormat="1">
      <c r="A16" s="194"/>
      <c r="B16" s="500"/>
      <c r="C16" s="233" t="s">
        <v>260</v>
      </c>
      <c r="D16" s="186"/>
      <c r="E16" s="186"/>
      <c r="F16" s="186"/>
      <c r="G16" s="186"/>
      <c r="H16" s="186"/>
      <c r="I16" s="186"/>
      <c r="J16" s="186">
        <v>35</v>
      </c>
      <c r="K16" s="186">
        <v>33</v>
      </c>
      <c r="L16" s="186">
        <v>38</v>
      </c>
      <c r="M16" s="186">
        <v>24</v>
      </c>
      <c r="N16" s="186">
        <v>139</v>
      </c>
      <c r="O16" s="187">
        <v>172</v>
      </c>
    </row>
    <row r="17" spans="1:15">
      <c r="A17" s="7" t="s">
        <v>4</v>
      </c>
      <c r="B17" s="212" t="s">
        <v>261</v>
      </c>
      <c r="C17" s="234" t="s">
        <v>258</v>
      </c>
      <c r="D17" s="45">
        <v>0</v>
      </c>
      <c r="E17" s="45">
        <v>0</v>
      </c>
      <c r="F17" s="45">
        <v>0</v>
      </c>
      <c r="G17" s="45">
        <v>0</v>
      </c>
      <c r="H17" s="45">
        <v>0</v>
      </c>
      <c r="I17" s="45">
        <v>0</v>
      </c>
      <c r="J17" s="45">
        <v>0</v>
      </c>
      <c r="K17" s="45">
        <v>0</v>
      </c>
      <c r="L17" s="45">
        <v>0</v>
      </c>
      <c r="M17" s="45">
        <v>0</v>
      </c>
      <c r="N17" s="45">
        <v>0</v>
      </c>
      <c r="O17" s="740"/>
    </row>
    <row r="18" spans="1:15">
      <c r="A18" s="185"/>
      <c r="B18" s="500"/>
      <c r="C18" s="233" t="s">
        <v>259</v>
      </c>
      <c r="D18" s="186">
        <v>9</v>
      </c>
      <c r="E18" s="186">
        <v>5</v>
      </c>
      <c r="F18" s="186">
        <v>7</v>
      </c>
      <c r="G18" s="186">
        <v>4</v>
      </c>
      <c r="H18" s="186">
        <v>8</v>
      </c>
      <c r="I18" s="186">
        <v>1</v>
      </c>
      <c r="J18" s="186">
        <v>4</v>
      </c>
      <c r="K18" s="186">
        <v>0</v>
      </c>
      <c r="L18" s="186">
        <v>1</v>
      </c>
      <c r="M18" s="186">
        <v>1</v>
      </c>
      <c r="N18" s="186">
        <v>8</v>
      </c>
      <c r="O18" s="187"/>
    </row>
    <row r="19" spans="1:15">
      <c r="A19" s="7"/>
      <c r="B19" s="212"/>
      <c r="C19" s="234" t="s">
        <v>260</v>
      </c>
      <c r="D19" s="45"/>
      <c r="E19" s="45"/>
      <c r="F19" s="45"/>
      <c r="G19" s="45"/>
      <c r="H19" s="45"/>
      <c r="I19" s="45"/>
      <c r="J19" s="45"/>
      <c r="K19" s="45"/>
      <c r="L19" s="45"/>
      <c r="M19" s="45"/>
      <c r="N19" s="45">
        <v>18</v>
      </c>
      <c r="O19" s="740"/>
    </row>
    <row r="20" spans="1:15">
      <c r="A20" s="185"/>
      <c r="B20" s="500" t="s">
        <v>256</v>
      </c>
      <c r="C20" s="233" t="s">
        <v>258</v>
      </c>
      <c r="D20" s="186">
        <v>5</v>
      </c>
      <c r="E20" s="186">
        <v>2</v>
      </c>
      <c r="F20" s="186">
        <v>4</v>
      </c>
      <c r="G20" s="186">
        <v>3</v>
      </c>
      <c r="H20" s="186">
        <v>0</v>
      </c>
      <c r="I20" s="186">
        <v>2</v>
      </c>
      <c r="J20" s="186">
        <v>2</v>
      </c>
      <c r="K20" s="186">
        <v>0</v>
      </c>
      <c r="L20" s="186">
        <v>2</v>
      </c>
      <c r="M20" s="186">
        <v>0</v>
      </c>
      <c r="N20" s="186">
        <v>2</v>
      </c>
      <c r="O20" s="187"/>
    </row>
    <row r="21" spans="1:15" s="614" customFormat="1">
      <c r="A21" s="7"/>
      <c r="B21" s="212"/>
      <c r="C21" s="234" t="s">
        <v>259</v>
      </c>
      <c r="D21" s="45">
        <v>44</v>
      </c>
      <c r="E21" s="45">
        <v>49</v>
      </c>
      <c r="F21" s="45">
        <v>43</v>
      </c>
      <c r="G21" s="45">
        <v>47</v>
      </c>
      <c r="H21" s="45">
        <v>26</v>
      </c>
      <c r="I21" s="45">
        <v>33</v>
      </c>
      <c r="J21" s="45">
        <v>44</v>
      </c>
      <c r="K21" s="45">
        <v>49</v>
      </c>
      <c r="L21" s="45">
        <v>54</v>
      </c>
      <c r="M21" s="45">
        <v>17</v>
      </c>
      <c r="N21" s="45">
        <v>35</v>
      </c>
      <c r="O21" s="740"/>
    </row>
    <row r="22" spans="1:15">
      <c r="A22" s="194"/>
      <c r="B22" s="500"/>
      <c r="C22" s="233" t="s">
        <v>260</v>
      </c>
      <c r="D22" s="186"/>
      <c r="E22" s="186"/>
      <c r="F22" s="186"/>
      <c r="G22" s="186"/>
      <c r="H22" s="186"/>
      <c r="I22" s="186"/>
      <c r="J22" s="186"/>
      <c r="K22" s="186"/>
      <c r="L22" s="186"/>
      <c r="M22" s="186"/>
      <c r="N22" s="186">
        <v>47</v>
      </c>
      <c r="O22" s="187"/>
    </row>
    <row r="23" spans="1:15">
      <c r="A23" s="7"/>
      <c r="B23" s="212" t="s">
        <v>270</v>
      </c>
      <c r="C23" s="234" t="s">
        <v>258</v>
      </c>
      <c r="D23" s="45">
        <v>0</v>
      </c>
      <c r="E23" s="45">
        <v>0</v>
      </c>
      <c r="F23" s="45">
        <v>0</v>
      </c>
      <c r="G23" s="45">
        <v>0</v>
      </c>
      <c r="H23" s="45">
        <v>0</v>
      </c>
      <c r="I23" s="45">
        <v>0</v>
      </c>
      <c r="J23" s="45">
        <v>0</v>
      </c>
      <c r="K23" s="45" t="s">
        <v>428</v>
      </c>
      <c r="L23" s="45">
        <v>0</v>
      </c>
      <c r="M23" s="45">
        <v>0</v>
      </c>
      <c r="N23" s="45"/>
      <c r="O23" s="740"/>
    </row>
    <row r="24" spans="1:15" s="614" customFormat="1">
      <c r="A24" s="185"/>
      <c r="B24" s="500"/>
      <c r="C24" s="233" t="s">
        <v>259</v>
      </c>
      <c r="D24" s="186">
        <v>3</v>
      </c>
      <c r="E24" s="186">
        <v>1</v>
      </c>
      <c r="F24" s="186">
        <v>1</v>
      </c>
      <c r="G24" s="186">
        <v>1</v>
      </c>
      <c r="H24" s="186">
        <v>1</v>
      </c>
      <c r="I24" s="186">
        <v>0</v>
      </c>
      <c r="J24" s="186">
        <v>1</v>
      </c>
      <c r="K24" s="186" t="s">
        <v>428</v>
      </c>
      <c r="L24" s="186">
        <v>0</v>
      </c>
      <c r="M24" s="186">
        <v>0</v>
      </c>
      <c r="N24" s="186"/>
      <c r="O24" s="187"/>
    </row>
    <row r="25" spans="1:15" s="317" customFormat="1">
      <c r="A25" s="7"/>
      <c r="B25" s="212" t="s">
        <v>269</v>
      </c>
      <c r="C25" s="234" t="s">
        <v>258</v>
      </c>
      <c r="D25" s="45">
        <v>2</v>
      </c>
      <c r="E25" s="45">
        <v>2</v>
      </c>
      <c r="F25" s="45">
        <v>0</v>
      </c>
      <c r="G25" s="45">
        <v>0</v>
      </c>
      <c r="H25" s="45">
        <v>0</v>
      </c>
      <c r="I25" s="45">
        <v>0</v>
      </c>
      <c r="J25" s="45">
        <v>0</v>
      </c>
      <c r="K25" s="45">
        <v>0</v>
      </c>
      <c r="L25" s="45" t="s">
        <v>428</v>
      </c>
      <c r="M25" s="45">
        <v>0</v>
      </c>
      <c r="N25" s="45"/>
      <c r="O25" s="740"/>
    </row>
    <row r="26" spans="1:15" s="317" customFormat="1">
      <c r="A26" s="185"/>
      <c r="B26" s="500"/>
      <c r="C26" s="233" t="s">
        <v>259</v>
      </c>
      <c r="D26" s="186">
        <v>5</v>
      </c>
      <c r="E26" s="186">
        <v>2</v>
      </c>
      <c r="F26" s="186">
        <v>3</v>
      </c>
      <c r="G26" s="186">
        <v>4</v>
      </c>
      <c r="H26" s="186">
        <v>7</v>
      </c>
      <c r="I26" s="186">
        <v>2</v>
      </c>
      <c r="J26" s="186">
        <v>0</v>
      </c>
      <c r="K26" s="186">
        <v>2</v>
      </c>
      <c r="L26" s="186">
        <v>0</v>
      </c>
      <c r="M26" s="186">
        <v>0</v>
      </c>
      <c r="N26" s="186"/>
      <c r="O26" s="187"/>
    </row>
    <row r="27" spans="1:15" s="317" customFormat="1">
      <c r="A27" s="7"/>
      <c r="B27" s="212" t="s">
        <v>460</v>
      </c>
      <c r="C27" s="234" t="s">
        <v>258</v>
      </c>
      <c r="D27" s="45"/>
      <c r="E27" s="45"/>
      <c r="F27" s="45"/>
      <c r="G27" s="45"/>
      <c r="H27" s="45"/>
      <c r="I27" s="45"/>
      <c r="J27" s="45"/>
      <c r="K27" s="45">
        <v>0</v>
      </c>
      <c r="L27" s="45">
        <v>0</v>
      </c>
      <c r="M27" s="45">
        <v>0</v>
      </c>
      <c r="N27" s="45"/>
      <c r="O27" s="740"/>
    </row>
    <row r="28" spans="1:15" s="614" customFormat="1">
      <c r="A28" s="194"/>
      <c r="B28" s="500"/>
      <c r="C28" s="233" t="s">
        <v>259</v>
      </c>
      <c r="D28" s="186"/>
      <c r="E28" s="186"/>
      <c r="F28" s="186"/>
      <c r="G28" s="186"/>
      <c r="H28" s="186"/>
      <c r="I28" s="186"/>
      <c r="J28" s="186">
        <v>0</v>
      </c>
      <c r="K28" s="186">
        <v>0</v>
      </c>
      <c r="L28" s="186">
        <v>0</v>
      </c>
      <c r="M28" s="186">
        <v>0</v>
      </c>
      <c r="N28" s="186"/>
      <c r="O28" s="187"/>
    </row>
    <row r="29" spans="1:15" s="317" customFormat="1">
      <c r="A29" s="7" t="s">
        <v>10</v>
      </c>
      <c r="B29" s="212" t="s">
        <v>262</v>
      </c>
      <c r="C29" s="234" t="s">
        <v>258</v>
      </c>
      <c r="D29" s="45">
        <v>3</v>
      </c>
      <c r="E29" s="45">
        <v>3</v>
      </c>
      <c r="F29" s="45">
        <v>0</v>
      </c>
      <c r="G29" s="45">
        <v>3</v>
      </c>
      <c r="H29" s="45">
        <v>0</v>
      </c>
      <c r="I29" s="45">
        <v>0</v>
      </c>
      <c r="J29" s="45">
        <v>0</v>
      </c>
      <c r="K29" s="45">
        <v>0</v>
      </c>
      <c r="L29" s="45">
        <v>0</v>
      </c>
      <c r="M29" s="45">
        <v>0</v>
      </c>
      <c r="N29" s="45"/>
      <c r="O29" s="740"/>
    </row>
    <row r="30" spans="1:15" s="317" customFormat="1">
      <c r="A30" s="185"/>
      <c r="B30" s="500"/>
      <c r="C30" s="233" t="s">
        <v>259</v>
      </c>
      <c r="D30" s="186">
        <v>24</v>
      </c>
      <c r="E30" s="186">
        <v>27</v>
      </c>
      <c r="F30" s="186">
        <v>20</v>
      </c>
      <c r="G30" s="186">
        <v>52</v>
      </c>
      <c r="H30" s="186">
        <v>54</v>
      </c>
      <c r="I30" s="186">
        <v>25</v>
      </c>
      <c r="J30" s="186">
        <v>26</v>
      </c>
      <c r="K30" s="186">
        <v>24</v>
      </c>
      <c r="L30" s="186">
        <v>28</v>
      </c>
      <c r="M30" s="186">
        <v>38</v>
      </c>
      <c r="N30" s="186"/>
      <c r="O30" s="187"/>
    </row>
    <row r="31" spans="1:15">
      <c r="A31" s="7"/>
      <c r="B31" s="212" t="s">
        <v>10</v>
      </c>
      <c r="C31" s="234" t="s">
        <v>258</v>
      </c>
      <c r="D31" s="45"/>
      <c r="E31" s="45"/>
      <c r="F31" s="45">
        <v>0</v>
      </c>
      <c r="G31" s="45">
        <v>0</v>
      </c>
      <c r="H31" s="45">
        <v>1</v>
      </c>
      <c r="I31" s="45">
        <v>0</v>
      </c>
      <c r="J31" s="45">
        <v>0</v>
      </c>
      <c r="K31" s="45">
        <v>0</v>
      </c>
      <c r="L31" s="45">
        <v>0</v>
      </c>
      <c r="M31" s="45">
        <v>0</v>
      </c>
      <c r="N31" s="45">
        <v>0</v>
      </c>
      <c r="O31" s="740"/>
    </row>
    <row r="32" spans="1:15">
      <c r="A32" s="185"/>
      <c r="B32" s="500"/>
      <c r="C32" s="233" t="s">
        <v>259</v>
      </c>
      <c r="D32" s="186"/>
      <c r="E32" s="186"/>
      <c r="F32" s="186">
        <v>6</v>
      </c>
      <c r="G32" s="186">
        <v>2</v>
      </c>
      <c r="H32" s="186">
        <v>0</v>
      </c>
      <c r="I32" s="186">
        <v>4</v>
      </c>
      <c r="J32" s="186">
        <v>3</v>
      </c>
      <c r="K32" s="186">
        <v>3</v>
      </c>
      <c r="L32" s="186">
        <v>3</v>
      </c>
      <c r="M32" s="186">
        <v>4</v>
      </c>
      <c r="N32" s="186">
        <v>41</v>
      </c>
      <c r="O32" s="187"/>
    </row>
    <row r="33" spans="1:15">
      <c r="A33" s="7"/>
      <c r="B33" s="212"/>
      <c r="C33" s="234" t="s">
        <v>260</v>
      </c>
      <c r="D33" s="45"/>
      <c r="E33" s="45"/>
      <c r="F33" s="45"/>
      <c r="G33" s="45"/>
      <c r="H33" s="45"/>
      <c r="I33" s="45"/>
      <c r="J33" s="45"/>
      <c r="K33" s="45"/>
      <c r="L33" s="45"/>
      <c r="M33" s="45">
        <v>1</v>
      </c>
      <c r="N33" s="45">
        <v>3</v>
      </c>
      <c r="O33" s="740"/>
    </row>
    <row r="34" spans="1:15" s="317" customFormat="1">
      <c r="A34" s="194" t="s">
        <v>13</v>
      </c>
      <c r="B34" s="500" t="s">
        <v>263</v>
      </c>
      <c r="C34" s="233" t="s">
        <v>258</v>
      </c>
      <c r="D34" s="186"/>
      <c r="E34" s="186">
        <v>0</v>
      </c>
      <c r="F34" s="186">
        <v>10</v>
      </c>
      <c r="G34" s="186">
        <v>18</v>
      </c>
      <c r="H34" s="186">
        <v>23</v>
      </c>
      <c r="I34" s="186">
        <v>5</v>
      </c>
      <c r="J34" s="186">
        <v>13</v>
      </c>
      <c r="K34" s="186">
        <v>17</v>
      </c>
      <c r="L34" s="186">
        <v>23</v>
      </c>
      <c r="M34" s="186">
        <v>0</v>
      </c>
      <c r="N34" s="186">
        <v>117</v>
      </c>
      <c r="O34" s="187"/>
    </row>
    <row r="35" spans="1:15" s="317" customFormat="1">
      <c r="A35" s="7"/>
      <c r="B35" s="212"/>
      <c r="C35" s="234" t="s">
        <v>259</v>
      </c>
      <c r="D35" s="45"/>
      <c r="E35" s="45">
        <v>62</v>
      </c>
      <c r="F35" s="45">
        <v>50</v>
      </c>
      <c r="G35" s="45">
        <v>42</v>
      </c>
      <c r="H35" s="45">
        <v>55</v>
      </c>
      <c r="I35" s="45">
        <v>19</v>
      </c>
      <c r="J35" s="45">
        <v>23</v>
      </c>
      <c r="K35" s="45">
        <v>6</v>
      </c>
      <c r="L35" s="45">
        <v>1</v>
      </c>
      <c r="M35" s="45">
        <v>6</v>
      </c>
      <c r="N35" s="45">
        <v>159</v>
      </c>
      <c r="O35" s="740"/>
    </row>
    <row r="36" spans="1:15">
      <c r="A36" s="185"/>
      <c r="B36" s="500"/>
      <c r="C36" s="233" t="s">
        <v>260</v>
      </c>
      <c r="D36" s="186"/>
      <c r="E36" s="186"/>
      <c r="F36" s="186"/>
      <c r="G36" s="186"/>
      <c r="H36" s="186"/>
      <c r="I36" s="186"/>
      <c r="J36" s="186"/>
      <c r="K36" s="186"/>
      <c r="L36" s="186"/>
      <c r="M36" s="186"/>
      <c r="N36" s="186">
        <v>13</v>
      </c>
      <c r="O36" s="187"/>
    </row>
    <row r="37" spans="1:15">
      <c r="A37" s="7"/>
      <c r="B37" s="212" t="s">
        <v>267</v>
      </c>
      <c r="C37" s="234" t="s">
        <v>258</v>
      </c>
      <c r="D37" s="45"/>
      <c r="E37" s="45">
        <v>0</v>
      </c>
      <c r="F37" s="45">
        <v>2</v>
      </c>
      <c r="G37" s="45">
        <v>1</v>
      </c>
      <c r="H37" s="45">
        <v>0</v>
      </c>
      <c r="I37" s="45">
        <v>12</v>
      </c>
      <c r="J37" s="45">
        <v>6</v>
      </c>
      <c r="K37" s="45">
        <v>26</v>
      </c>
      <c r="L37" s="45">
        <v>17</v>
      </c>
      <c r="M37" s="45">
        <v>35</v>
      </c>
      <c r="N37" s="45">
        <v>70</v>
      </c>
      <c r="O37" s="740"/>
    </row>
    <row r="38" spans="1:15" s="614" customFormat="1">
      <c r="A38" s="185"/>
      <c r="B38" s="500"/>
      <c r="C38" s="233" t="s">
        <v>259</v>
      </c>
      <c r="D38" s="186"/>
      <c r="E38" s="186">
        <v>1</v>
      </c>
      <c r="F38" s="186">
        <v>7</v>
      </c>
      <c r="G38" s="186">
        <v>10</v>
      </c>
      <c r="H38" s="186">
        <v>4</v>
      </c>
      <c r="I38" s="186">
        <v>6</v>
      </c>
      <c r="J38" s="186">
        <v>1</v>
      </c>
      <c r="K38" s="186">
        <v>0</v>
      </c>
      <c r="L38" s="186">
        <v>0</v>
      </c>
      <c r="M38" s="186">
        <v>0</v>
      </c>
      <c r="N38" s="186">
        <v>37</v>
      </c>
      <c r="O38" s="187"/>
    </row>
    <row r="39" spans="1:15" s="317" customFormat="1">
      <c r="A39" s="7"/>
      <c r="B39" s="212"/>
      <c r="C39" s="234" t="s">
        <v>260</v>
      </c>
      <c r="D39" s="45"/>
      <c r="E39" s="45"/>
      <c r="F39" s="45"/>
      <c r="G39" s="45"/>
      <c r="H39" s="45"/>
      <c r="I39" s="45"/>
      <c r="J39" s="45"/>
      <c r="K39" s="45"/>
      <c r="L39" s="45">
        <v>0</v>
      </c>
      <c r="M39" s="45">
        <v>0</v>
      </c>
      <c r="N39" s="45">
        <v>5</v>
      </c>
      <c r="O39" s="740"/>
    </row>
    <row r="40" spans="1:15" s="614" customFormat="1">
      <c r="A40" s="194"/>
      <c r="B40" s="500" t="s">
        <v>266</v>
      </c>
      <c r="C40" s="233" t="s">
        <v>258</v>
      </c>
      <c r="D40" s="186"/>
      <c r="E40" s="186">
        <v>0</v>
      </c>
      <c r="F40" s="186">
        <v>0</v>
      </c>
      <c r="G40" s="186">
        <v>1</v>
      </c>
      <c r="H40" s="186">
        <v>0</v>
      </c>
      <c r="I40" s="186">
        <v>0</v>
      </c>
      <c r="J40" s="186">
        <v>5</v>
      </c>
      <c r="K40" s="186">
        <v>0</v>
      </c>
      <c r="L40" s="186">
        <v>0</v>
      </c>
      <c r="M40" s="186">
        <v>1</v>
      </c>
      <c r="N40" s="186">
        <v>7</v>
      </c>
      <c r="O40" s="187"/>
    </row>
    <row r="41" spans="1:15" s="614" customFormat="1">
      <c r="A41" s="7"/>
      <c r="B41" s="212"/>
      <c r="C41" s="234" t="s">
        <v>259</v>
      </c>
      <c r="D41" s="45"/>
      <c r="E41" s="45">
        <v>0</v>
      </c>
      <c r="F41" s="45">
        <v>0</v>
      </c>
      <c r="G41" s="45">
        <v>2</v>
      </c>
      <c r="H41" s="45">
        <v>2</v>
      </c>
      <c r="I41" s="45">
        <v>2</v>
      </c>
      <c r="J41" s="45">
        <v>43</v>
      </c>
      <c r="K41" s="45">
        <v>69</v>
      </c>
      <c r="L41" s="45">
        <v>58</v>
      </c>
      <c r="M41" s="45">
        <v>47</v>
      </c>
      <c r="N41" s="45">
        <v>153</v>
      </c>
      <c r="O41" s="740"/>
    </row>
    <row r="42" spans="1:15">
      <c r="A42" s="185"/>
      <c r="B42" s="500"/>
      <c r="C42" s="233" t="s">
        <v>260</v>
      </c>
      <c r="D42" s="186"/>
      <c r="E42" s="186"/>
      <c r="F42" s="186"/>
      <c r="G42" s="186"/>
      <c r="H42" s="186"/>
      <c r="I42" s="186"/>
      <c r="J42" s="186"/>
      <c r="K42" s="186"/>
      <c r="L42" s="186"/>
      <c r="M42" s="186">
        <v>0</v>
      </c>
      <c r="N42" s="186">
        <v>4</v>
      </c>
      <c r="O42" s="187"/>
    </row>
    <row r="43" spans="1:15" s="317" customFormat="1">
      <c r="A43" s="7"/>
      <c r="B43" s="212" t="s">
        <v>271</v>
      </c>
      <c r="C43" s="234" t="s">
        <v>258</v>
      </c>
      <c r="D43" s="45"/>
      <c r="E43" s="45">
        <v>17</v>
      </c>
      <c r="F43" s="45">
        <v>11</v>
      </c>
      <c r="G43" s="45">
        <v>1</v>
      </c>
      <c r="H43" s="45">
        <v>2</v>
      </c>
      <c r="I43" s="45">
        <v>0</v>
      </c>
      <c r="J43" s="45">
        <v>0</v>
      </c>
      <c r="K43" s="45">
        <v>5</v>
      </c>
      <c r="L43" s="45">
        <v>2</v>
      </c>
      <c r="M43" s="45">
        <v>10</v>
      </c>
      <c r="N43" s="45">
        <v>9</v>
      </c>
      <c r="O43" s="740"/>
    </row>
    <row r="44" spans="1:15" s="614" customFormat="1">
      <c r="A44" s="185"/>
      <c r="B44" s="500"/>
      <c r="C44" s="233" t="s">
        <v>259</v>
      </c>
      <c r="D44" s="186"/>
      <c r="E44" s="186">
        <v>43</v>
      </c>
      <c r="F44" s="186">
        <v>14</v>
      </c>
      <c r="G44" s="186">
        <v>18</v>
      </c>
      <c r="H44" s="186">
        <v>9</v>
      </c>
      <c r="I44" s="186">
        <v>14</v>
      </c>
      <c r="J44" s="186">
        <v>16</v>
      </c>
      <c r="K44" s="186">
        <v>9</v>
      </c>
      <c r="L44" s="186">
        <v>3</v>
      </c>
      <c r="M44" s="186">
        <v>12</v>
      </c>
      <c r="N44" s="186">
        <v>109</v>
      </c>
      <c r="O44" s="187"/>
    </row>
    <row r="45" spans="1:15" s="317" customFormat="1">
      <c r="A45" s="7"/>
      <c r="B45" s="212"/>
      <c r="C45" s="234" t="s">
        <v>260</v>
      </c>
      <c r="D45" s="45"/>
      <c r="E45" s="45"/>
      <c r="F45" s="45"/>
      <c r="G45" s="45"/>
      <c r="H45" s="45"/>
      <c r="I45" s="45"/>
      <c r="J45" s="45"/>
      <c r="K45" s="45"/>
      <c r="L45" s="45">
        <v>4</v>
      </c>
      <c r="M45" s="45">
        <v>10</v>
      </c>
      <c r="N45" s="45">
        <v>8</v>
      </c>
      <c r="O45" s="740"/>
    </row>
    <row r="46" spans="1:15" s="317" customFormat="1">
      <c r="A46" s="194"/>
      <c r="B46" s="500"/>
      <c r="C46" s="233" t="s">
        <v>257</v>
      </c>
      <c r="D46" s="186">
        <v>46</v>
      </c>
      <c r="E46" s="186">
        <v>64</v>
      </c>
      <c r="F46" s="186">
        <v>16</v>
      </c>
      <c r="G46" s="186">
        <v>3</v>
      </c>
      <c r="H46" s="186">
        <v>0</v>
      </c>
      <c r="I46" s="186">
        <v>0</v>
      </c>
      <c r="J46" s="186">
        <v>0</v>
      </c>
      <c r="K46" s="186">
        <v>2</v>
      </c>
      <c r="L46" s="186">
        <v>0</v>
      </c>
      <c r="M46" s="186"/>
      <c r="N46" s="186"/>
      <c r="O46" s="187"/>
    </row>
    <row r="47" spans="1:15" s="317" customFormat="1">
      <c r="A47" s="7"/>
      <c r="B47" s="212" t="s">
        <v>268</v>
      </c>
      <c r="C47" s="234" t="s">
        <v>258</v>
      </c>
      <c r="D47" s="45"/>
      <c r="E47" s="45">
        <v>1</v>
      </c>
      <c r="F47" s="45">
        <v>0</v>
      </c>
      <c r="G47" s="45">
        <v>1</v>
      </c>
      <c r="H47" s="45">
        <v>1</v>
      </c>
      <c r="I47" s="45">
        <v>2</v>
      </c>
      <c r="J47" s="45">
        <v>0</v>
      </c>
      <c r="K47" s="45">
        <v>0</v>
      </c>
      <c r="L47" s="45">
        <v>0</v>
      </c>
      <c r="M47" s="45">
        <v>0</v>
      </c>
      <c r="N47" s="45">
        <v>2</v>
      </c>
      <c r="O47" s="740"/>
    </row>
    <row r="48" spans="1:15" s="317" customFormat="1">
      <c r="A48" s="185"/>
      <c r="B48" s="500"/>
      <c r="C48" s="233" t="s">
        <v>259</v>
      </c>
      <c r="D48" s="186"/>
      <c r="E48" s="186">
        <v>0</v>
      </c>
      <c r="F48" s="186">
        <v>0</v>
      </c>
      <c r="G48" s="186">
        <v>3</v>
      </c>
      <c r="H48" s="186">
        <v>2</v>
      </c>
      <c r="I48" s="186">
        <v>3</v>
      </c>
      <c r="J48" s="186">
        <v>2</v>
      </c>
      <c r="K48" s="186">
        <v>0</v>
      </c>
      <c r="L48" s="186">
        <v>0</v>
      </c>
      <c r="M48" s="186">
        <v>0</v>
      </c>
      <c r="N48" s="186">
        <v>11</v>
      </c>
      <c r="O48" s="187"/>
    </row>
    <row r="49" spans="1:15" s="614" customFormat="1">
      <c r="A49" s="7"/>
      <c r="B49" s="212"/>
      <c r="C49" s="234" t="s">
        <v>260</v>
      </c>
      <c r="D49" s="45"/>
      <c r="E49" s="45"/>
      <c r="F49" s="45"/>
      <c r="G49" s="45"/>
      <c r="H49" s="45"/>
      <c r="I49" s="45"/>
      <c r="J49" s="45"/>
      <c r="K49" s="45"/>
      <c r="L49" s="45">
        <v>0</v>
      </c>
      <c r="M49" s="45">
        <v>0</v>
      </c>
      <c r="N49" s="45">
        <v>1</v>
      </c>
      <c r="O49" s="740"/>
    </row>
    <row r="50" spans="1:15" s="614" customFormat="1">
      <c r="A50" s="185" t="s">
        <v>15</v>
      </c>
      <c r="B50" s="500" t="s">
        <v>662</v>
      </c>
      <c r="C50" s="233" t="s">
        <v>258</v>
      </c>
      <c r="D50" s="186"/>
      <c r="E50" s="186"/>
      <c r="F50" s="186"/>
      <c r="G50" s="186"/>
      <c r="H50" s="186"/>
      <c r="I50" s="186"/>
      <c r="J50" s="186"/>
      <c r="K50" s="186"/>
      <c r="L50" s="186">
        <v>1</v>
      </c>
      <c r="M50" s="186">
        <v>11</v>
      </c>
      <c r="N50" s="186">
        <v>7</v>
      </c>
      <c r="O50" s="187"/>
    </row>
    <row r="51" spans="1:15" s="614" customFormat="1">
      <c r="A51" s="7"/>
      <c r="B51" s="212"/>
      <c r="C51" s="234" t="s">
        <v>259</v>
      </c>
      <c r="D51" s="45"/>
      <c r="E51" s="45"/>
      <c r="F51" s="45"/>
      <c r="G51" s="45"/>
      <c r="H51" s="45"/>
      <c r="I51" s="45"/>
      <c r="J51" s="45"/>
      <c r="K51" s="45"/>
      <c r="L51" s="45">
        <v>2</v>
      </c>
      <c r="M51" s="45">
        <v>0</v>
      </c>
      <c r="N51" s="45">
        <v>0</v>
      </c>
      <c r="O51" s="740"/>
    </row>
    <row r="52" spans="1:15" s="614" customFormat="1">
      <c r="A52" s="185"/>
      <c r="B52" s="500" t="s">
        <v>663</v>
      </c>
      <c r="C52" s="233" t="s">
        <v>258</v>
      </c>
      <c r="D52" s="186"/>
      <c r="E52" s="186"/>
      <c r="F52" s="186"/>
      <c r="G52" s="186"/>
      <c r="H52" s="186"/>
      <c r="I52" s="186"/>
      <c r="J52" s="186"/>
      <c r="K52" s="186"/>
      <c r="L52" s="186">
        <v>2</v>
      </c>
      <c r="M52" s="186">
        <v>0</v>
      </c>
      <c r="N52" s="186">
        <v>6</v>
      </c>
      <c r="O52" s="187"/>
    </row>
    <row r="53" spans="1:15" s="614" customFormat="1">
      <c r="A53" s="7"/>
      <c r="B53" s="212"/>
      <c r="C53" s="234" t="s">
        <v>259</v>
      </c>
      <c r="D53" s="45"/>
      <c r="E53" s="45"/>
      <c r="F53" s="45"/>
      <c r="G53" s="45"/>
      <c r="H53" s="45"/>
      <c r="I53" s="45"/>
      <c r="J53" s="45"/>
      <c r="K53" s="45"/>
      <c r="L53" s="45">
        <v>2</v>
      </c>
      <c r="M53" s="45">
        <v>0</v>
      </c>
      <c r="N53" s="45">
        <v>2</v>
      </c>
      <c r="O53" s="740"/>
    </row>
    <row r="54" spans="1:15" s="614" customFormat="1">
      <c r="A54" s="194"/>
      <c r="B54" s="500" t="s">
        <v>664</v>
      </c>
      <c r="C54" s="233" t="s">
        <v>258</v>
      </c>
      <c r="D54" s="186"/>
      <c r="E54" s="186"/>
      <c r="F54" s="186"/>
      <c r="G54" s="186"/>
      <c r="H54" s="186"/>
      <c r="I54" s="186"/>
      <c r="J54" s="186"/>
      <c r="K54" s="186"/>
      <c r="L54" s="186">
        <v>3</v>
      </c>
      <c r="M54" s="186"/>
      <c r="N54" s="186">
        <v>9</v>
      </c>
      <c r="O54" s="187"/>
    </row>
    <row r="55" spans="1:15" s="614" customFormat="1">
      <c r="A55" s="7"/>
      <c r="B55" s="212"/>
      <c r="C55" s="234" t="s">
        <v>259</v>
      </c>
      <c r="D55" s="45"/>
      <c r="E55" s="45"/>
      <c r="F55" s="45"/>
      <c r="G55" s="45"/>
      <c r="H55" s="45"/>
      <c r="I55" s="45"/>
      <c r="J55" s="45"/>
      <c r="K55" s="45"/>
      <c r="L55" s="45">
        <v>0</v>
      </c>
      <c r="M55" s="45">
        <v>0</v>
      </c>
      <c r="N55" s="45"/>
      <c r="O55" s="740"/>
    </row>
    <row r="56" spans="1:15">
      <c r="A56" s="185"/>
      <c r="B56" s="500"/>
      <c r="C56" s="233" t="s">
        <v>260</v>
      </c>
      <c r="D56" s="186"/>
      <c r="E56" s="186"/>
      <c r="F56" s="186"/>
      <c r="G56" s="186"/>
      <c r="H56" s="186"/>
      <c r="I56" s="186"/>
      <c r="J56" s="186"/>
      <c r="K56" s="186"/>
      <c r="L56" s="186"/>
      <c r="M56" s="186"/>
      <c r="N56" s="186">
        <v>8</v>
      </c>
      <c r="O56" s="187"/>
    </row>
    <row r="57" spans="1:15">
      <c r="A57" s="7" t="s">
        <v>18</v>
      </c>
      <c r="B57" s="212" t="s">
        <v>436</v>
      </c>
      <c r="C57" s="234" t="s">
        <v>258</v>
      </c>
      <c r="D57" s="45"/>
      <c r="E57" s="45"/>
      <c r="F57" s="45"/>
      <c r="G57" s="45">
        <v>47</v>
      </c>
      <c r="H57" s="45">
        <v>5</v>
      </c>
      <c r="I57" s="45">
        <v>0</v>
      </c>
      <c r="J57" s="45">
        <v>36</v>
      </c>
      <c r="K57" s="45">
        <v>1</v>
      </c>
      <c r="L57" s="45">
        <v>0</v>
      </c>
      <c r="M57" s="45">
        <v>0</v>
      </c>
      <c r="N57" s="45">
        <v>8</v>
      </c>
      <c r="O57" s="740"/>
    </row>
    <row r="58" spans="1:15">
      <c r="A58" s="185"/>
      <c r="B58" s="500"/>
      <c r="C58" s="233" t="s">
        <v>259</v>
      </c>
      <c r="D58" s="186"/>
      <c r="E58" s="186"/>
      <c r="F58" s="186"/>
      <c r="G58" s="186"/>
      <c r="H58" s="186"/>
      <c r="I58" s="186"/>
      <c r="J58" s="186"/>
      <c r="K58" s="186"/>
      <c r="L58" s="186"/>
      <c r="M58" s="186"/>
      <c r="N58" s="186">
        <v>0</v>
      </c>
      <c r="O58" s="187"/>
    </row>
    <row r="59" spans="1:15" s="317" customFormat="1">
      <c r="A59" s="7"/>
      <c r="B59" s="212"/>
      <c r="C59" s="234" t="s">
        <v>260</v>
      </c>
      <c r="D59" s="45"/>
      <c r="E59" s="45"/>
      <c r="F59" s="45"/>
      <c r="G59" s="45"/>
      <c r="H59" s="45"/>
      <c r="I59" s="45"/>
      <c r="J59" s="45"/>
      <c r="K59" s="45"/>
      <c r="L59" s="45"/>
      <c r="M59" s="45"/>
      <c r="N59" s="45">
        <v>0</v>
      </c>
      <c r="O59" s="740"/>
    </row>
    <row r="60" spans="1:15" s="317" customFormat="1">
      <c r="A60" s="185" t="s">
        <v>33</v>
      </c>
      <c r="B60" s="500" t="s">
        <v>461</v>
      </c>
      <c r="C60" s="233" t="s">
        <v>258</v>
      </c>
      <c r="D60" s="186"/>
      <c r="E60" s="186"/>
      <c r="F60" s="186"/>
      <c r="G60" s="186"/>
      <c r="H60" s="186"/>
      <c r="I60" s="186"/>
      <c r="J60" s="186"/>
      <c r="K60" s="186"/>
      <c r="L60" s="186">
        <v>0</v>
      </c>
      <c r="M60" s="186">
        <v>0</v>
      </c>
      <c r="N60" s="186">
        <v>0</v>
      </c>
      <c r="O60" s="187"/>
    </row>
    <row r="61" spans="1:15" s="317" customFormat="1">
      <c r="A61" s="185"/>
      <c r="B61" s="500"/>
      <c r="C61" s="233" t="s">
        <v>260</v>
      </c>
      <c r="D61" s="186"/>
      <c r="E61" s="186"/>
      <c r="F61" s="186"/>
      <c r="G61" s="186"/>
      <c r="H61" s="186"/>
      <c r="I61" s="186"/>
      <c r="J61" s="186"/>
      <c r="K61" s="186"/>
      <c r="L61" s="186">
        <v>0</v>
      </c>
      <c r="M61" s="186">
        <v>0</v>
      </c>
      <c r="N61" s="186">
        <v>0</v>
      </c>
      <c r="O61" s="187"/>
    </row>
    <row r="62" spans="1:15" s="317" customFormat="1" ht="15.75" thickBot="1">
      <c r="A62" s="53" t="s">
        <v>3</v>
      </c>
      <c r="B62" s="483" t="s">
        <v>3</v>
      </c>
      <c r="C62" s="741" t="s">
        <v>258</v>
      </c>
      <c r="D62" s="57" t="s">
        <v>459</v>
      </c>
      <c r="E62" s="57" t="s">
        <v>459</v>
      </c>
      <c r="F62" s="57" t="s">
        <v>459</v>
      </c>
      <c r="G62" s="57" t="s">
        <v>459</v>
      </c>
      <c r="H62" s="57" t="s">
        <v>459</v>
      </c>
      <c r="I62" s="57" t="s">
        <v>459</v>
      </c>
      <c r="J62" s="57" t="s">
        <v>459</v>
      </c>
      <c r="K62" s="57" t="s">
        <v>459</v>
      </c>
      <c r="L62" s="57">
        <v>0</v>
      </c>
      <c r="M62" s="57"/>
      <c r="N62" s="57"/>
      <c r="O62" s="742"/>
    </row>
    <row r="63" spans="1:15" ht="41.25" customHeight="1">
      <c r="A63" s="961" t="s">
        <v>458</v>
      </c>
      <c r="B63" s="961"/>
      <c r="C63" s="961"/>
      <c r="D63" s="961"/>
      <c r="E63" s="961"/>
      <c r="F63" s="961"/>
      <c r="G63" s="961"/>
      <c r="H63" s="961"/>
      <c r="I63" s="961"/>
      <c r="J63" s="961"/>
      <c r="K63" s="961"/>
      <c r="L63" s="961"/>
      <c r="M63" s="961"/>
      <c r="N63" s="961"/>
      <c r="O63" s="961"/>
    </row>
    <row r="64" spans="1:15" ht="59.25" customHeight="1">
      <c r="A64" s="962" t="s">
        <v>543</v>
      </c>
      <c r="B64" s="962"/>
      <c r="C64" s="962"/>
      <c r="D64" s="962"/>
      <c r="E64" s="962"/>
      <c r="F64" s="962"/>
      <c r="G64" s="962"/>
      <c r="H64" s="962"/>
      <c r="I64" s="962"/>
      <c r="J64" s="962"/>
      <c r="K64" s="962"/>
      <c r="L64" s="962"/>
      <c r="M64" s="962"/>
      <c r="N64" s="962"/>
      <c r="O64" s="962"/>
    </row>
    <row r="65" spans="1:15" ht="22.5" customHeight="1">
      <c r="A65" s="963" t="s">
        <v>752</v>
      </c>
      <c r="B65" s="963"/>
      <c r="C65" s="963"/>
      <c r="D65" s="963"/>
      <c r="E65" s="963"/>
      <c r="F65" s="963"/>
      <c r="G65" s="963"/>
      <c r="H65" s="963"/>
      <c r="I65" s="963"/>
      <c r="J65" s="963"/>
      <c r="K65" s="963"/>
      <c r="L65" s="963"/>
      <c r="M65" s="963"/>
      <c r="N65" s="963"/>
      <c r="O65" s="963"/>
    </row>
    <row r="66" spans="1:15" ht="36.75" customHeight="1">
      <c r="A66" s="866" t="s">
        <v>721</v>
      </c>
      <c r="B66" s="866"/>
      <c r="C66" s="866"/>
      <c r="D66" s="866"/>
      <c r="E66" s="866"/>
      <c r="F66" s="866"/>
      <c r="G66" s="866"/>
      <c r="H66" s="866"/>
      <c r="I66" s="866"/>
      <c r="J66" s="866"/>
      <c r="K66" s="866"/>
      <c r="L66" s="866"/>
      <c r="M66" s="866"/>
      <c r="N66" s="866"/>
      <c r="O66" s="866"/>
    </row>
  </sheetData>
  <mergeCells count="5">
    <mergeCell ref="A66:O66"/>
    <mergeCell ref="A1:O1"/>
    <mergeCell ref="A63:O63"/>
    <mergeCell ref="A64:O64"/>
    <mergeCell ref="A65:O65"/>
  </mergeCells>
  <pageMargins left="0.7" right="0.7" top="0.75" bottom="0.75" header="0.3" footer="0.3"/>
  <pageSetup orientation="portrait" r:id="rId1"/>
  <webPublishItems count="1">
    <webPublishItem id="26072" divId="C_26072" sourceType="range" sourceRef="A1:O66" destinationFile="C:\Users\lizzeth.romero\Documents\Numeralia_2017\C41.htm"/>
  </webPublishItem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O27"/>
  <sheetViews>
    <sheetView workbookViewId="0">
      <selection sqref="A1:M1"/>
    </sheetView>
  </sheetViews>
  <sheetFormatPr baseColWidth="10" defaultRowHeight="15"/>
  <cols>
    <col min="1" max="1" width="28.28515625" style="317" customWidth="1"/>
    <col min="2" max="10" width="8.5703125" style="317" customWidth="1"/>
    <col min="11" max="12" width="8.5703125" style="614" customWidth="1"/>
    <col min="13" max="13" width="8.5703125" style="317" customWidth="1"/>
    <col min="14" max="16384" width="11.42578125" style="317"/>
  </cols>
  <sheetData>
    <row r="1" spans="1:13" ht="17.25">
      <c r="A1" s="966" t="s">
        <v>757</v>
      </c>
      <c r="B1" s="966"/>
      <c r="C1" s="966"/>
      <c r="D1" s="966"/>
      <c r="E1" s="966"/>
      <c r="F1" s="966"/>
      <c r="G1" s="966"/>
      <c r="H1" s="966"/>
      <c r="I1" s="966"/>
      <c r="J1" s="966"/>
      <c r="K1" s="966"/>
      <c r="L1" s="966"/>
      <c r="M1" s="966"/>
    </row>
    <row r="2" spans="1:13" ht="15.75" thickBot="1">
      <c r="A2" s="168" t="s">
        <v>442</v>
      </c>
      <c r="B2" s="614"/>
      <c r="C2" s="614"/>
      <c r="D2" s="614"/>
      <c r="E2" s="614"/>
      <c r="F2" s="614"/>
      <c r="G2" s="614"/>
      <c r="H2" s="614"/>
      <c r="I2" s="614"/>
      <c r="J2" s="614"/>
    </row>
    <row r="3" spans="1:13">
      <c r="A3" s="692" t="s">
        <v>254</v>
      </c>
      <c r="B3" s="686" t="s">
        <v>331</v>
      </c>
      <c r="C3" s="686">
        <v>2006</v>
      </c>
      <c r="D3" s="686">
        <v>2007</v>
      </c>
      <c r="E3" s="686">
        <v>2008</v>
      </c>
      <c r="F3" s="686">
        <v>2009</v>
      </c>
      <c r="G3" s="686">
        <v>2010</v>
      </c>
      <c r="H3" s="686">
        <v>2011</v>
      </c>
      <c r="I3" s="686">
        <v>2012</v>
      </c>
      <c r="J3" s="686">
        <v>2013</v>
      </c>
      <c r="K3" s="686">
        <v>2014</v>
      </c>
      <c r="L3" s="686">
        <v>2015</v>
      </c>
      <c r="M3" s="687">
        <v>2016</v>
      </c>
    </row>
    <row r="4" spans="1:13" ht="20.25" customHeight="1">
      <c r="A4" s="743" t="s">
        <v>756</v>
      </c>
      <c r="B4" s="492">
        <v>0.222</v>
      </c>
      <c r="C4" s="492">
        <v>0.21099999999999999</v>
      </c>
      <c r="D4" s="492">
        <v>0.20300000000000001</v>
      </c>
      <c r="E4" s="493">
        <v>0.189</v>
      </c>
      <c r="F4" s="493">
        <v>0.19800000000000001</v>
      </c>
      <c r="G4" s="494">
        <v>0.20799999999999999</v>
      </c>
      <c r="H4" s="494">
        <v>0.184</v>
      </c>
      <c r="I4" s="494">
        <v>0.17699999999999999</v>
      </c>
      <c r="J4" s="494">
        <v>0.184</v>
      </c>
      <c r="K4" s="494">
        <v>0.185</v>
      </c>
      <c r="L4" s="494">
        <v>0.17899999999999999</v>
      </c>
      <c r="M4" s="744">
        <v>0.21</v>
      </c>
    </row>
    <row r="5" spans="1:13">
      <c r="A5" s="81" t="s">
        <v>264</v>
      </c>
      <c r="B5" s="491">
        <v>0.23400000000000001</v>
      </c>
      <c r="C5" s="491">
        <v>0.2</v>
      </c>
      <c r="D5" s="491">
        <v>0.214</v>
      </c>
      <c r="E5" s="491">
        <v>0.20399999999999999</v>
      </c>
      <c r="F5" s="491">
        <v>0.20799999999999999</v>
      </c>
      <c r="G5" s="491">
        <v>0.28100000000000003</v>
      </c>
      <c r="H5" s="491">
        <v>0.22800000000000001</v>
      </c>
      <c r="I5" s="491">
        <v>0.16600000000000001</v>
      </c>
      <c r="J5" s="491">
        <v>0.21</v>
      </c>
      <c r="K5" s="491">
        <v>0.13600000000000001</v>
      </c>
      <c r="L5" s="491">
        <v>0.14399999999999999</v>
      </c>
      <c r="M5" s="745"/>
    </row>
    <row r="6" spans="1:13">
      <c r="A6" s="743" t="s">
        <v>447</v>
      </c>
      <c r="B6" s="492">
        <v>0.17</v>
      </c>
      <c r="C6" s="492">
        <v>0.17399999999999999</v>
      </c>
      <c r="D6" s="492">
        <v>0.14499999999999999</v>
      </c>
      <c r="E6" s="493">
        <v>0.154</v>
      </c>
      <c r="F6" s="493">
        <v>0.14899999999999999</v>
      </c>
      <c r="G6" s="493">
        <v>0.155</v>
      </c>
      <c r="H6" s="493">
        <v>0.14799999999999999</v>
      </c>
      <c r="I6" s="493">
        <v>0.13800000000000001</v>
      </c>
      <c r="J6" s="493">
        <v>0.16300000000000001</v>
      </c>
      <c r="K6" s="493">
        <v>0.16700000000000001</v>
      </c>
      <c r="L6" s="493">
        <v>0.157</v>
      </c>
      <c r="M6" s="746"/>
    </row>
    <row r="7" spans="1:13" ht="15" customHeight="1">
      <c r="A7" s="81" t="s">
        <v>265</v>
      </c>
      <c r="B7" s="491">
        <v>0.13100000000000001</v>
      </c>
      <c r="C7" s="491">
        <v>0.13400000000000001</v>
      </c>
      <c r="D7" s="491">
        <v>0.129</v>
      </c>
      <c r="E7" s="491">
        <v>0.14899999999999999</v>
      </c>
      <c r="F7" s="491" t="s">
        <v>428</v>
      </c>
      <c r="G7" s="491" t="s">
        <v>428</v>
      </c>
      <c r="H7" s="491">
        <v>0.128</v>
      </c>
      <c r="I7" s="491">
        <v>0.13</v>
      </c>
      <c r="J7" s="491">
        <v>0.11600000000000001</v>
      </c>
      <c r="K7" s="491">
        <v>0.13600000000000001</v>
      </c>
      <c r="L7" s="491">
        <v>0.122</v>
      </c>
      <c r="M7" s="745">
        <v>0.13500000000000001</v>
      </c>
    </row>
    <row r="8" spans="1:13">
      <c r="A8" s="743" t="s">
        <v>261</v>
      </c>
      <c r="B8" s="492">
        <v>9.7000000000000003E-2</v>
      </c>
      <c r="C8" s="492">
        <v>9.9000000000000005E-2</v>
      </c>
      <c r="D8" s="492">
        <v>9.0999999999999998E-2</v>
      </c>
      <c r="E8" s="493">
        <v>8.4000000000000005E-2</v>
      </c>
      <c r="F8" s="493">
        <v>0.09</v>
      </c>
      <c r="G8" s="494" t="s">
        <v>443</v>
      </c>
      <c r="H8" s="494" t="s">
        <v>444</v>
      </c>
      <c r="I8" s="494">
        <v>7.0999999999999994E-2</v>
      </c>
      <c r="J8" s="494" t="s">
        <v>435</v>
      </c>
      <c r="K8" s="494" t="s">
        <v>435</v>
      </c>
      <c r="L8" s="494" t="s">
        <v>435</v>
      </c>
      <c r="M8" s="744"/>
    </row>
    <row r="9" spans="1:13" s="614" customFormat="1">
      <c r="A9" s="81" t="s">
        <v>256</v>
      </c>
      <c r="B9" s="491">
        <v>0.19600000000000001</v>
      </c>
      <c r="C9" s="491">
        <v>0.13700000000000001</v>
      </c>
      <c r="D9" s="491">
        <v>0.17199999999999999</v>
      </c>
      <c r="E9" s="491">
        <v>0.11799999999999999</v>
      </c>
      <c r="F9" s="491">
        <v>0.109</v>
      </c>
      <c r="G9" s="491">
        <v>0.13700000000000001</v>
      </c>
      <c r="H9" s="491">
        <v>0.16300000000000001</v>
      </c>
      <c r="I9" s="491">
        <v>0.14299999999999999</v>
      </c>
      <c r="J9" s="491">
        <v>0.124</v>
      </c>
      <c r="K9" s="491" t="s">
        <v>435</v>
      </c>
      <c r="L9" s="491">
        <v>0.10199999999999999</v>
      </c>
      <c r="M9" s="745"/>
    </row>
    <row r="10" spans="1:13" s="614" customFormat="1">
      <c r="A10" s="743" t="s">
        <v>269</v>
      </c>
      <c r="B10" s="492">
        <v>0.11899999999999999</v>
      </c>
      <c r="C10" s="492">
        <v>0.11700000000000001</v>
      </c>
      <c r="D10" s="492">
        <v>0.10299999999999999</v>
      </c>
      <c r="E10" s="493">
        <v>9.4E-2</v>
      </c>
      <c r="F10" s="493">
        <v>9.1999999999999998E-2</v>
      </c>
      <c r="G10" s="493">
        <v>9.4E-2</v>
      </c>
      <c r="H10" s="493" t="s">
        <v>435</v>
      </c>
      <c r="I10" s="493" t="s">
        <v>435</v>
      </c>
      <c r="J10" s="493" t="s">
        <v>428</v>
      </c>
      <c r="K10" s="493" t="s">
        <v>435</v>
      </c>
      <c r="L10" s="493" t="s">
        <v>666</v>
      </c>
      <c r="M10" s="746"/>
    </row>
    <row r="11" spans="1:13" s="614" customFormat="1">
      <c r="A11" s="81" t="s">
        <v>270</v>
      </c>
      <c r="B11" s="491">
        <v>0.09</v>
      </c>
      <c r="C11" s="491">
        <v>9.8000000000000004E-2</v>
      </c>
      <c r="D11" s="491">
        <v>7.0999999999999994E-2</v>
      </c>
      <c r="E11" s="491">
        <v>8.2000000000000003E-2</v>
      </c>
      <c r="F11" s="491">
        <v>7.4999999999999997E-2</v>
      </c>
      <c r="G11" s="491">
        <v>8.4000000000000005E-2</v>
      </c>
      <c r="H11" s="491" t="s">
        <v>435</v>
      </c>
      <c r="I11" s="491" t="s">
        <v>428</v>
      </c>
      <c r="J11" s="491" t="s">
        <v>435</v>
      </c>
      <c r="K11" s="491" t="s">
        <v>435</v>
      </c>
      <c r="L11" s="491" t="s">
        <v>666</v>
      </c>
      <c r="M11" s="745"/>
    </row>
    <row r="12" spans="1:13">
      <c r="A12" s="743" t="s">
        <v>758</v>
      </c>
      <c r="B12" s="492"/>
      <c r="C12" s="492"/>
      <c r="D12" s="492">
        <v>8.6999999999999994E-2</v>
      </c>
      <c r="E12" s="493">
        <v>8.5000000000000006E-2</v>
      </c>
      <c r="F12" s="493">
        <v>0.13900000000000001</v>
      </c>
      <c r="G12" s="494">
        <v>9.2999999999999999E-2</v>
      </c>
      <c r="H12" s="494">
        <v>8.4000000000000005E-2</v>
      </c>
      <c r="I12" s="494">
        <v>6.4000000000000001E-2</v>
      </c>
      <c r="J12" s="494">
        <v>6.0999999999999999E-2</v>
      </c>
      <c r="K12" s="494" t="s">
        <v>435</v>
      </c>
      <c r="L12" s="494" t="s">
        <v>667</v>
      </c>
      <c r="M12" s="744"/>
    </row>
    <row r="13" spans="1:13" ht="15" customHeight="1">
      <c r="A13" s="81" t="s">
        <v>262</v>
      </c>
      <c r="B13" s="491">
        <v>0.14299999999999999</v>
      </c>
      <c r="C13" s="491">
        <v>0.121</v>
      </c>
      <c r="D13" s="491">
        <v>0.115</v>
      </c>
      <c r="E13" s="491">
        <v>0.14499999999999999</v>
      </c>
      <c r="F13" s="491" t="s">
        <v>445</v>
      </c>
      <c r="G13" s="491">
        <v>0.109</v>
      </c>
      <c r="H13" s="491">
        <v>0.08</v>
      </c>
      <c r="I13" s="491">
        <v>8.3000000000000004E-2</v>
      </c>
      <c r="J13" s="491">
        <v>7.9000000000000001E-2</v>
      </c>
      <c r="K13" s="491" t="s">
        <v>435</v>
      </c>
      <c r="L13" s="491" t="s">
        <v>668</v>
      </c>
      <c r="M13" s="745"/>
    </row>
    <row r="14" spans="1:13">
      <c r="A14" s="743" t="s">
        <v>263</v>
      </c>
      <c r="B14" s="492"/>
      <c r="C14" s="492">
        <v>0.10100000000000001</v>
      </c>
      <c r="D14" s="492">
        <v>0.14699999999999999</v>
      </c>
      <c r="E14" s="493">
        <v>0.312</v>
      </c>
      <c r="F14" s="493">
        <v>0.15</v>
      </c>
      <c r="G14" s="493">
        <v>0.125</v>
      </c>
      <c r="H14" s="493">
        <v>0.13300000000000001</v>
      </c>
      <c r="I14" s="493">
        <v>0.13800000000000001</v>
      </c>
      <c r="J14" s="493">
        <v>0.13500000000000001</v>
      </c>
      <c r="K14" s="493">
        <v>0.11</v>
      </c>
      <c r="L14" s="493">
        <v>0.18099999999999999</v>
      </c>
      <c r="M14" s="746"/>
    </row>
    <row r="15" spans="1:13">
      <c r="A15" s="81" t="s">
        <v>267</v>
      </c>
      <c r="B15" s="491"/>
      <c r="C15" s="491">
        <v>0.10199999999999999</v>
      </c>
      <c r="D15" s="491">
        <v>0.25800000000000001</v>
      </c>
      <c r="E15" s="491">
        <v>0.111</v>
      </c>
      <c r="F15" s="491">
        <v>0.108</v>
      </c>
      <c r="G15" s="491">
        <v>0.17799999999999999</v>
      </c>
      <c r="H15" s="491">
        <v>0.13200000000000001</v>
      </c>
      <c r="I15" s="491">
        <v>0.15</v>
      </c>
      <c r="J15" s="491">
        <v>0.13600000000000001</v>
      </c>
      <c r="K15" s="491">
        <v>0.16400000000000001</v>
      </c>
      <c r="L15" s="491">
        <v>0.17799999999999999</v>
      </c>
      <c r="M15" s="745"/>
    </row>
    <row r="16" spans="1:13" ht="17.25" customHeight="1">
      <c r="A16" s="743" t="s">
        <v>266</v>
      </c>
      <c r="B16" s="492"/>
      <c r="C16" s="492">
        <v>0.10299999999999999</v>
      </c>
      <c r="D16" s="492">
        <v>0.107</v>
      </c>
      <c r="E16" s="493">
        <v>0.111</v>
      </c>
      <c r="F16" s="492">
        <v>0.108</v>
      </c>
      <c r="G16" s="492" t="s">
        <v>446</v>
      </c>
      <c r="H16" s="493">
        <v>0.122</v>
      </c>
      <c r="I16" s="493">
        <v>9.4E-2</v>
      </c>
      <c r="J16" s="493">
        <v>7.9000000000000001E-2</v>
      </c>
      <c r="K16" s="493">
        <v>0.124</v>
      </c>
      <c r="L16" s="493">
        <v>0.108</v>
      </c>
      <c r="M16" s="746"/>
    </row>
    <row r="17" spans="1:15">
      <c r="A17" s="81" t="s">
        <v>271</v>
      </c>
      <c r="B17" s="491"/>
      <c r="C17" s="491">
        <v>0.35299999999999998</v>
      </c>
      <c r="D17" s="491">
        <v>0.17</v>
      </c>
      <c r="E17" s="491">
        <v>0.14399999999999999</v>
      </c>
      <c r="F17" s="491">
        <v>0.124</v>
      </c>
      <c r="G17" s="491" t="s">
        <v>446</v>
      </c>
      <c r="H17" s="491" t="s">
        <v>435</v>
      </c>
      <c r="I17" s="491">
        <v>0.13700000000000001</v>
      </c>
      <c r="J17" s="491">
        <v>0.12</v>
      </c>
      <c r="K17" s="491">
        <v>0.13500000000000001</v>
      </c>
      <c r="L17" s="491">
        <v>0.125</v>
      </c>
      <c r="M17" s="745"/>
    </row>
    <row r="18" spans="1:15">
      <c r="A18" s="743" t="s">
        <v>268</v>
      </c>
      <c r="B18" s="492"/>
      <c r="C18" s="492">
        <v>0.113</v>
      </c>
      <c r="D18" s="492">
        <v>9.7000000000000003E-2</v>
      </c>
      <c r="E18" s="493">
        <v>0.11600000000000001</v>
      </c>
      <c r="F18" s="493">
        <v>0.111</v>
      </c>
      <c r="G18" s="493">
        <v>0.115</v>
      </c>
      <c r="H18" s="493" t="s">
        <v>435</v>
      </c>
      <c r="I18" s="493">
        <v>0.11</v>
      </c>
      <c r="J18" s="493">
        <v>0.106</v>
      </c>
      <c r="K18" s="493">
        <v>9.8000000000000004E-2</v>
      </c>
      <c r="L18" s="493">
        <v>9.9000000000000005E-2</v>
      </c>
      <c r="M18" s="746"/>
    </row>
    <row r="19" spans="1:15" ht="15.75" thickBot="1">
      <c r="A19" s="747" t="s">
        <v>436</v>
      </c>
      <c r="B19" s="748"/>
      <c r="C19" s="748"/>
      <c r="D19" s="748"/>
      <c r="E19" s="748">
        <v>0.182</v>
      </c>
      <c r="F19" s="748">
        <v>0.11899999999999999</v>
      </c>
      <c r="G19" s="748">
        <v>0.128</v>
      </c>
      <c r="H19" s="748">
        <v>0.20899999999999999</v>
      </c>
      <c r="I19" s="748">
        <v>0.11700000000000001</v>
      </c>
      <c r="J19" s="748">
        <v>0.107</v>
      </c>
      <c r="K19" s="748" t="s">
        <v>435</v>
      </c>
      <c r="L19" s="748">
        <v>0.10299999999999999</v>
      </c>
      <c r="M19" s="749"/>
    </row>
    <row r="20" spans="1:15" ht="27.75" customHeight="1">
      <c r="A20" s="964" t="s">
        <v>753</v>
      </c>
      <c r="B20" s="964"/>
      <c r="C20" s="964"/>
      <c r="D20" s="964"/>
      <c r="E20" s="964"/>
      <c r="F20" s="964"/>
      <c r="G20" s="964"/>
      <c r="H20" s="964"/>
      <c r="I20" s="964"/>
      <c r="J20" s="964"/>
      <c r="K20" s="964"/>
      <c r="L20" s="964"/>
      <c r="M20" s="964"/>
    </row>
    <row r="21" spans="1:15">
      <c r="A21" s="489" t="s">
        <v>544</v>
      </c>
      <c r="B21" s="704"/>
      <c r="C21" s="704"/>
      <c r="D21" s="704"/>
      <c r="E21" s="704"/>
      <c r="F21" s="704"/>
      <c r="G21" s="704"/>
      <c r="H21" s="704"/>
      <c r="I21" s="704"/>
      <c r="J21" s="704"/>
      <c r="K21" s="704"/>
      <c r="L21" s="704"/>
      <c r="M21" s="704"/>
    </row>
    <row r="22" spans="1:15">
      <c r="A22" s="490" t="s">
        <v>441</v>
      </c>
      <c r="B22" s="704"/>
      <c r="C22" s="704"/>
      <c r="D22" s="704"/>
      <c r="E22" s="704"/>
      <c r="F22" s="704"/>
      <c r="G22" s="704"/>
      <c r="H22" s="704"/>
      <c r="I22" s="704"/>
      <c r="J22" s="704"/>
      <c r="K22" s="704"/>
      <c r="L22" s="704"/>
      <c r="M22" s="704"/>
    </row>
    <row r="23" spans="1:15">
      <c r="A23" s="490" t="s">
        <v>438</v>
      </c>
      <c r="B23" s="704"/>
      <c r="C23" s="704"/>
      <c r="D23" s="704"/>
      <c r="E23" s="704"/>
      <c r="F23" s="704"/>
      <c r="G23" s="704"/>
      <c r="H23" s="704"/>
      <c r="I23" s="704"/>
      <c r="J23" s="704"/>
      <c r="K23" s="704"/>
      <c r="L23" s="704"/>
      <c r="M23" s="704"/>
    </row>
    <row r="24" spans="1:15">
      <c r="A24" s="489" t="s">
        <v>439</v>
      </c>
      <c r="B24" s="704"/>
      <c r="C24" s="704"/>
      <c r="D24" s="704"/>
      <c r="E24" s="704"/>
      <c r="F24" s="704"/>
      <c r="G24" s="704"/>
      <c r="H24" s="704"/>
      <c r="I24" s="704"/>
      <c r="J24" s="704"/>
      <c r="K24" s="704"/>
      <c r="L24" s="704"/>
      <c r="M24" s="704"/>
    </row>
    <row r="25" spans="1:15" s="614" customFormat="1">
      <c r="A25" s="489" t="s">
        <v>669</v>
      </c>
      <c r="B25" s="704"/>
      <c r="C25" s="704"/>
      <c r="D25" s="704"/>
      <c r="E25" s="704"/>
      <c r="F25" s="704"/>
      <c r="G25" s="704"/>
      <c r="H25" s="704"/>
      <c r="I25" s="704"/>
      <c r="J25" s="704"/>
      <c r="K25" s="704"/>
      <c r="L25" s="704"/>
      <c r="M25" s="704"/>
    </row>
    <row r="26" spans="1:15" ht="45" customHeight="1">
      <c r="A26" s="918" t="s">
        <v>754</v>
      </c>
      <c r="B26" s="918"/>
      <c r="C26" s="918"/>
      <c r="D26" s="918"/>
      <c r="E26" s="918"/>
      <c r="F26" s="918"/>
      <c r="G26" s="918"/>
      <c r="H26" s="918"/>
      <c r="I26" s="918"/>
      <c r="J26" s="918"/>
      <c r="K26" s="918"/>
      <c r="L26" s="918"/>
      <c r="M26" s="918"/>
    </row>
    <row r="27" spans="1:15" ht="33" customHeight="1">
      <c r="A27" s="965" t="s">
        <v>755</v>
      </c>
      <c r="B27" s="965"/>
      <c r="C27" s="965"/>
      <c r="D27" s="965"/>
      <c r="E27" s="965"/>
      <c r="F27" s="965"/>
      <c r="G27" s="965"/>
      <c r="H27" s="965"/>
      <c r="I27" s="965"/>
      <c r="J27" s="965"/>
      <c r="K27" s="965"/>
      <c r="L27" s="965"/>
      <c r="M27" s="965"/>
      <c r="N27" s="678"/>
      <c r="O27" s="678"/>
    </row>
  </sheetData>
  <mergeCells count="4">
    <mergeCell ref="A26:M26"/>
    <mergeCell ref="A20:M20"/>
    <mergeCell ref="A27:M27"/>
    <mergeCell ref="A1:M1"/>
  </mergeCells>
  <pageMargins left="0.7" right="0.7" top="0.75" bottom="0.75" header="0.3" footer="0.3"/>
  <pageSetup paperSize="9" orientation="portrait" r:id="rId1"/>
  <webPublishItems count="1">
    <webPublishItem id="30012" divId="C_30012" sourceType="range" sourceRef="A1:M27" destinationFile="C:\Users\lizzeth.romero\Documents\Numeralia_2017\C42.htm"/>
  </webPublishItem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L23"/>
  <sheetViews>
    <sheetView zoomScaleNormal="100" workbookViewId="0">
      <selection sqref="A1:L1"/>
    </sheetView>
  </sheetViews>
  <sheetFormatPr baseColWidth="10" defaultRowHeight="15"/>
  <cols>
    <col min="1" max="1" width="29.7109375" style="317" customWidth="1"/>
    <col min="2" max="10" width="8.5703125" style="317" customWidth="1"/>
    <col min="11" max="11" width="8.5703125" style="614" customWidth="1"/>
    <col min="12" max="12" width="8.5703125" style="317" customWidth="1"/>
    <col min="13" max="16384" width="11.42578125" style="317"/>
  </cols>
  <sheetData>
    <row r="1" spans="1:12" ht="18.75">
      <c r="A1" s="966" t="s">
        <v>763</v>
      </c>
      <c r="B1" s="966"/>
      <c r="C1" s="966"/>
      <c r="D1" s="966"/>
      <c r="E1" s="966"/>
      <c r="F1" s="966"/>
      <c r="G1" s="966"/>
      <c r="H1" s="966"/>
      <c r="I1" s="966"/>
      <c r="J1" s="966"/>
      <c r="K1" s="966"/>
      <c r="L1" s="966"/>
    </row>
    <row r="2" spans="1:12" ht="15.75" thickBot="1">
      <c r="A2" s="168" t="s">
        <v>453</v>
      </c>
    </row>
    <row r="3" spans="1:12" ht="15.75" thickBot="1">
      <c r="A3" s="750" t="s">
        <v>254</v>
      </c>
      <c r="B3" s="695" t="s">
        <v>331</v>
      </c>
      <c r="C3" s="695">
        <v>2006</v>
      </c>
      <c r="D3" s="695">
        <v>2007</v>
      </c>
      <c r="E3" s="695">
        <v>2008</v>
      </c>
      <c r="F3" s="695">
        <v>2009</v>
      </c>
      <c r="G3" s="695">
        <v>2010</v>
      </c>
      <c r="H3" s="695">
        <v>2011</v>
      </c>
      <c r="I3" s="695">
        <v>2012</v>
      </c>
      <c r="J3" s="695">
        <v>2013</v>
      </c>
      <c r="K3" s="693">
        <v>2014</v>
      </c>
      <c r="L3" s="693">
        <v>2015</v>
      </c>
    </row>
    <row r="4" spans="1:12" ht="18" customHeight="1">
      <c r="A4" s="751" t="s">
        <v>759</v>
      </c>
      <c r="B4" s="752">
        <v>79</v>
      </c>
      <c r="C4" s="752">
        <v>75</v>
      </c>
      <c r="D4" s="752">
        <v>70</v>
      </c>
      <c r="E4" s="752">
        <v>72</v>
      </c>
      <c r="F4" s="752">
        <v>106</v>
      </c>
      <c r="G4" s="753">
        <v>104</v>
      </c>
      <c r="H4" s="753">
        <v>93</v>
      </c>
      <c r="I4" s="753">
        <v>69</v>
      </c>
      <c r="J4" s="753">
        <v>64</v>
      </c>
      <c r="K4" s="754">
        <v>56</v>
      </c>
      <c r="L4" s="755">
        <v>56</v>
      </c>
    </row>
    <row r="5" spans="1:12" ht="15" customHeight="1">
      <c r="A5" s="7" t="s">
        <v>264</v>
      </c>
      <c r="B5" s="19">
        <v>71</v>
      </c>
      <c r="C5" s="19">
        <v>75</v>
      </c>
      <c r="D5" s="19">
        <v>71</v>
      </c>
      <c r="E5" s="19">
        <v>73</v>
      </c>
      <c r="F5" s="19">
        <v>67.599999999999994</v>
      </c>
      <c r="G5" s="19">
        <v>64</v>
      </c>
      <c r="H5" s="19">
        <v>91</v>
      </c>
      <c r="I5" s="19">
        <v>86</v>
      </c>
      <c r="J5" s="19">
        <v>74</v>
      </c>
      <c r="K5" s="548">
        <v>87</v>
      </c>
      <c r="L5" s="20">
        <v>92</v>
      </c>
    </row>
    <row r="6" spans="1:12" ht="15" customHeight="1">
      <c r="A6" s="543" t="s">
        <v>447</v>
      </c>
      <c r="B6" s="496">
        <v>117</v>
      </c>
      <c r="C6" s="496">
        <v>124</v>
      </c>
      <c r="D6" s="496">
        <v>99</v>
      </c>
      <c r="E6" s="496">
        <v>100</v>
      </c>
      <c r="F6" s="496">
        <v>88</v>
      </c>
      <c r="G6" s="496">
        <v>100</v>
      </c>
      <c r="H6" s="496">
        <v>111</v>
      </c>
      <c r="I6" s="496">
        <v>92</v>
      </c>
      <c r="J6" s="496">
        <v>82</v>
      </c>
      <c r="K6" s="683">
        <v>88</v>
      </c>
      <c r="L6" s="756">
        <v>84</v>
      </c>
    </row>
    <row r="7" spans="1:12" ht="15" customHeight="1">
      <c r="A7" s="7" t="s">
        <v>265</v>
      </c>
      <c r="B7" s="19">
        <v>140</v>
      </c>
      <c r="C7" s="19">
        <v>91</v>
      </c>
      <c r="D7" s="19" t="s">
        <v>467</v>
      </c>
      <c r="E7" s="19" t="s">
        <v>469</v>
      </c>
      <c r="F7" s="19">
        <v>109</v>
      </c>
      <c r="G7" s="19" t="s">
        <v>471</v>
      </c>
      <c r="H7" s="19">
        <v>124</v>
      </c>
      <c r="I7" s="19" t="s">
        <v>474</v>
      </c>
      <c r="J7" s="19">
        <v>94</v>
      </c>
      <c r="K7" s="548">
        <v>82</v>
      </c>
      <c r="L7" s="20">
        <v>75</v>
      </c>
    </row>
    <row r="8" spans="1:12" ht="15" customHeight="1">
      <c r="A8" s="543" t="s">
        <v>450</v>
      </c>
      <c r="B8" s="496" t="s">
        <v>465</v>
      </c>
      <c r="C8" s="496" t="s">
        <v>466</v>
      </c>
      <c r="D8" s="496" t="s">
        <v>435</v>
      </c>
      <c r="E8" s="496" t="s">
        <v>435</v>
      </c>
      <c r="F8" s="496" t="s">
        <v>435</v>
      </c>
      <c r="G8" s="497" t="s">
        <v>472</v>
      </c>
      <c r="H8" s="497" t="s">
        <v>465</v>
      </c>
      <c r="I8" s="497" t="s">
        <v>475</v>
      </c>
      <c r="J8" s="497" t="s">
        <v>435</v>
      </c>
      <c r="K8" s="682" t="s">
        <v>435</v>
      </c>
      <c r="L8" s="757">
        <v>34</v>
      </c>
    </row>
    <row r="9" spans="1:12" ht="15" customHeight="1">
      <c r="A9" s="7" t="s">
        <v>452</v>
      </c>
      <c r="B9" s="19">
        <v>209</v>
      </c>
      <c r="C9" s="19">
        <v>254</v>
      </c>
      <c r="D9" s="19" t="s">
        <v>468</v>
      </c>
      <c r="E9" s="19" t="s">
        <v>470</v>
      </c>
      <c r="F9" s="19" t="s">
        <v>435</v>
      </c>
      <c r="G9" s="19" t="s">
        <v>435</v>
      </c>
      <c r="H9" s="19" t="s">
        <v>473</v>
      </c>
      <c r="I9" s="19">
        <v>149</v>
      </c>
      <c r="J9" s="19">
        <v>187</v>
      </c>
      <c r="K9" s="548" t="s">
        <v>435</v>
      </c>
      <c r="L9" s="20">
        <v>108</v>
      </c>
    </row>
    <row r="10" spans="1:12" ht="15" customHeight="1">
      <c r="A10" s="543" t="s">
        <v>451</v>
      </c>
      <c r="B10" s="496">
        <v>102</v>
      </c>
      <c r="C10" s="496">
        <v>139</v>
      </c>
      <c r="D10" s="496">
        <v>117</v>
      </c>
      <c r="E10" s="496">
        <v>144</v>
      </c>
      <c r="F10" s="496">
        <v>122</v>
      </c>
      <c r="G10" s="496">
        <v>111</v>
      </c>
      <c r="H10" s="496">
        <v>114</v>
      </c>
      <c r="I10" s="496">
        <v>101</v>
      </c>
      <c r="J10" s="496">
        <v>119</v>
      </c>
      <c r="K10" s="683">
        <v>131</v>
      </c>
      <c r="L10" s="756"/>
    </row>
    <row r="11" spans="1:12">
      <c r="A11" s="7" t="s">
        <v>263</v>
      </c>
      <c r="B11" s="19"/>
      <c r="C11" s="19">
        <v>85</v>
      </c>
      <c r="D11" s="19">
        <v>84</v>
      </c>
      <c r="E11" s="19">
        <v>76</v>
      </c>
      <c r="F11" s="19">
        <v>70</v>
      </c>
      <c r="G11" s="19">
        <v>57</v>
      </c>
      <c r="H11" s="19">
        <v>67</v>
      </c>
      <c r="I11" s="19">
        <v>57</v>
      </c>
      <c r="J11" s="19">
        <v>55</v>
      </c>
      <c r="K11" s="548">
        <v>65</v>
      </c>
      <c r="L11" s="20">
        <v>72</v>
      </c>
    </row>
    <row r="12" spans="1:12" ht="15" customHeight="1">
      <c r="A12" s="543" t="s">
        <v>267</v>
      </c>
      <c r="B12" s="496"/>
      <c r="C12" s="496" t="s">
        <v>435</v>
      </c>
      <c r="D12" s="496" t="s">
        <v>435</v>
      </c>
      <c r="E12" s="496">
        <v>49</v>
      </c>
      <c r="F12" s="496">
        <v>49</v>
      </c>
      <c r="G12" s="496">
        <v>47</v>
      </c>
      <c r="H12" s="496">
        <v>54</v>
      </c>
      <c r="I12" s="496">
        <v>50</v>
      </c>
      <c r="J12" s="496">
        <v>52</v>
      </c>
      <c r="K12" s="683">
        <v>47</v>
      </c>
      <c r="L12" s="756">
        <v>51</v>
      </c>
    </row>
    <row r="13" spans="1:12" ht="15" customHeight="1">
      <c r="A13" s="7" t="s">
        <v>266</v>
      </c>
      <c r="B13" s="19"/>
      <c r="C13" s="19">
        <v>50</v>
      </c>
      <c r="D13" s="19" t="s">
        <v>435</v>
      </c>
      <c r="E13" s="19">
        <v>28</v>
      </c>
      <c r="F13" s="19" t="s">
        <v>437</v>
      </c>
      <c r="G13" s="19">
        <v>46</v>
      </c>
      <c r="H13" s="19" t="s">
        <v>471</v>
      </c>
      <c r="I13" s="19">
        <v>87</v>
      </c>
      <c r="J13" s="19">
        <v>80</v>
      </c>
      <c r="K13" s="548">
        <v>77</v>
      </c>
      <c r="L13" s="20">
        <v>75</v>
      </c>
    </row>
    <row r="14" spans="1:12" ht="15" customHeight="1">
      <c r="A14" s="543" t="s">
        <v>271</v>
      </c>
      <c r="B14" s="498"/>
      <c r="C14" s="499">
        <v>80</v>
      </c>
      <c r="D14" s="499">
        <v>61</v>
      </c>
      <c r="E14" s="499">
        <v>61</v>
      </c>
      <c r="F14" s="495">
        <v>54</v>
      </c>
      <c r="G14" s="495">
        <v>53</v>
      </c>
      <c r="H14" s="495">
        <v>67</v>
      </c>
      <c r="I14" s="495">
        <v>54</v>
      </c>
      <c r="J14" s="495">
        <v>54</v>
      </c>
      <c r="K14" s="684">
        <v>63</v>
      </c>
      <c r="L14" s="758">
        <v>66</v>
      </c>
    </row>
    <row r="15" spans="1:12" ht="15" customHeight="1" thickBot="1">
      <c r="A15" s="53" t="s">
        <v>268</v>
      </c>
      <c r="B15" s="544"/>
      <c r="C15" s="544" t="s">
        <v>435</v>
      </c>
      <c r="D15" s="544">
        <v>44</v>
      </c>
      <c r="E15" s="544">
        <v>57</v>
      </c>
      <c r="F15" s="544">
        <v>49</v>
      </c>
      <c r="G15" s="544">
        <v>48</v>
      </c>
      <c r="H15" s="544">
        <v>51</v>
      </c>
      <c r="I15" s="544">
        <v>42</v>
      </c>
      <c r="J15" s="544">
        <v>42</v>
      </c>
      <c r="K15" s="685">
        <v>43</v>
      </c>
      <c r="L15" s="759">
        <v>40</v>
      </c>
    </row>
    <row r="16" spans="1:12" ht="31.5" customHeight="1">
      <c r="A16" s="967" t="s">
        <v>760</v>
      </c>
      <c r="B16" s="967"/>
      <c r="C16" s="967"/>
      <c r="D16" s="967"/>
      <c r="E16" s="967"/>
      <c r="F16" s="967"/>
      <c r="G16" s="967"/>
      <c r="H16" s="967"/>
      <c r="I16" s="967"/>
      <c r="J16" s="967"/>
      <c r="K16" s="967"/>
      <c r="L16" s="967"/>
    </row>
    <row r="17" spans="1:12">
      <c r="A17" s="489" t="s">
        <v>761</v>
      </c>
      <c r="B17" s="704"/>
      <c r="C17" s="704"/>
      <c r="D17" s="704"/>
      <c r="E17" s="704"/>
      <c r="F17" s="704"/>
      <c r="G17" s="704"/>
      <c r="H17" s="704"/>
      <c r="I17" s="704"/>
      <c r="J17" s="704"/>
      <c r="K17" s="704"/>
      <c r="L17" s="704"/>
    </row>
    <row r="18" spans="1:12" ht="24.75" customHeight="1">
      <c r="A18" s="963" t="s">
        <v>545</v>
      </c>
      <c r="B18" s="963"/>
      <c r="C18" s="963"/>
      <c r="D18" s="963"/>
      <c r="E18" s="963"/>
      <c r="F18" s="963"/>
      <c r="G18" s="963"/>
      <c r="H18" s="963"/>
      <c r="I18" s="963"/>
      <c r="J18" s="963"/>
      <c r="K18" s="963"/>
      <c r="L18" s="963"/>
    </row>
    <row r="19" spans="1:12">
      <c r="A19" s="489" t="s">
        <v>448</v>
      </c>
      <c r="B19" s="704"/>
      <c r="C19" s="704"/>
      <c r="D19" s="704"/>
      <c r="E19" s="704"/>
      <c r="F19" s="704"/>
      <c r="G19" s="704"/>
      <c r="H19" s="704"/>
      <c r="I19" s="704"/>
      <c r="J19" s="704"/>
      <c r="K19" s="704"/>
      <c r="L19" s="704"/>
    </row>
    <row r="20" spans="1:12">
      <c r="A20" s="489" t="s">
        <v>440</v>
      </c>
      <c r="B20" s="704"/>
      <c r="C20" s="704"/>
      <c r="D20" s="704"/>
      <c r="E20" s="704"/>
      <c r="F20" s="704"/>
      <c r="G20" s="704"/>
      <c r="H20" s="704"/>
      <c r="I20" s="704"/>
      <c r="J20" s="704"/>
      <c r="K20" s="704"/>
      <c r="L20" s="704"/>
    </row>
    <row r="21" spans="1:12" s="614" customFormat="1">
      <c r="A21" s="489"/>
      <c r="B21" s="704"/>
      <c r="C21" s="704"/>
      <c r="D21" s="704"/>
      <c r="E21" s="704"/>
      <c r="F21" s="704"/>
      <c r="G21" s="704"/>
      <c r="H21" s="704"/>
      <c r="I21" s="704"/>
      <c r="J21" s="704"/>
      <c r="K21" s="704"/>
      <c r="L21" s="704"/>
    </row>
    <row r="22" spans="1:12" ht="63" customHeight="1">
      <c r="A22" s="918" t="s">
        <v>762</v>
      </c>
      <c r="B22" s="918"/>
      <c r="C22" s="918"/>
      <c r="D22" s="918"/>
      <c r="E22" s="918"/>
      <c r="F22" s="918"/>
      <c r="G22" s="918"/>
      <c r="H22" s="918"/>
      <c r="I22" s="918"/>
      <c r="J22" s="918"/>
      <c r="K22" s="918"/>
      <c r="L22" s="918"/>
    </row>
    <row r="23" spans="1:12" ht="34.5" customHeight="1">
      <c r="A23" s="965" t="s">
        <v>755</v>
      </c>
      <c r="B23" s="965"/>
      <c r="C23" s="965"/>
      <c r="D23" s="965"/>
      <c r="E23" s="965"/>
      <c r="F23" s="965"/>
      <c r="G23" s="965"/>
      <c r="H23" s="965"/>
      <c r="I23" s="965"/>
      <c r="J23" s="965"/>
      <c r="K23" s="965"/>
      <c r="L23" s="965"/>
    </row>
  </sheetData>
  <mergeCells count="5">
    <mergeCell ref="A22:L22"/>
    <mergeCell ref="A23:L23"/>
    <mergeCell ref="A16:L16"/>
    <mergeCell ref="A1:L1"/>
    <mergeCell ref="A18:L18"/>
  </mergeCells>
  <pageMargins left="0.7" right="0.7" top="0.75" bottom="0.75" header="0.3" footer="0.3"/>
  <webPublishItems count="1">
    <webPublishItem id="626" divId="C_626" sourceType="range" sourceRef="A1:L23" destinationFile="C:\Users\lizzeth.romero\Documents\Numeralia_2017\C43.htm"/>
  </webPublishItem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H29"/>
  <sheetViews>
    <sheetView workbookViewId="0">
      <pane ySplit="3" topLeftCell="A4" activePane="bottomLeft" state="frozen"/>
      <selection pane="bottomLeft" sqref="A1:H1"/>
    </sheetView>
  </sheetViews>
  <sheetFormatPr baseColWidth="10" defaultRowHeight="15"/>
  <cols>
    <col min="1" max="1" width="8" customWidth="1"/>
    <col min="217" max="217" width="8" customWidth="1"/>
    <col min="225" max="225" width="2.28515625" customWidth="1"/>
    <col min="473" max="473" width="8" customWidth="1"/>
    <col min="481" max="481" width="2.28515625" customWidth="1"/>
    <col min="729" max="729" width="8" customWidth="1"/>
    <col min="737" max="737" width="2.28515625" customWidth="1"/>
    <col min="985" max="985" width="8" customWidth="1"/>
    <col min="993" max="993" width="2.28515625" customWidth="1"/>
    <col min="1241" max="1241" width="8" customWidth="1"/>
    <col min="1249" max="1249" width="2.28515625" customWidth="1"/>
    <col min="1497" max="1497" width="8" customWidth="1"/>
    <col min="1505" max="1505" width="2.28515625" customWidth="1"/>
    <col min="1753" max="1753" width="8" customWidth="1"/>
    <col min="1761" max="1761" width="2.28515625" customWidth="1"/>
    <col min="2009" max="2009" width="8" customWidth="1"/>
    <col min="2017" max="2017" width="2.28515625" customWidth="1"/>
    <col min="2265" max="2265" width="8" customWidth="1"/>
    <col min="2273" max="2273" width="2.28515625" customWidth="1"/>
    <col min="2521" max="2521" width="8" customWidth="1"/>
    <col min="2529" max="2529" width="2.28515625" customWidth="1"/>
    <col min="2777" max="2777" width="8" customWidth="1"/>
    <col min="2785" max="2785" width="2.28515625" customWidth="1"/>
    <col min="3033" max="3033" width="8" customWidth="1"/>
    <col min="3041" max="3041" width="2.28515625" customWidth="1"/>
    <col min="3289" max="3289" width="8" customWidth="1"/>
    <col min="3297" max="3297" width="2.28515625" customWidth="1"/>
    <col min="3545" max="3545" width="8" customWidth="1"/>
    <col min="3553" max="3553" width="2.28515625" customWidth="1"/>
    <col min="3801" max="3801" width="8" customWidth="1"/>
    <col min="3809" max="3809" width="2.28515625" customWidth="1"/>
    <col min="4057" max="4057" width="8" customWidth="1"/>
    <col min="4065" max="4065" width="2.28515625" customWidth="1"/>
    <col min="4313" max="4313" width="8" customWidth="1"/>
    <col min="4321" max="4321" width="2.28515625" customWidth="1"/>
    <col min="4569" max="4569" width="8" customWidth="1"/>
    <col min="4577" max="4577" width="2.28515625" customWidth="1"/>
    <col min="4825" max="4825" width="8" customWidth="1"/>
    <col min="4833" max="4833" width="2.28515625" customWidth="1"/>
    <col min="5081" max="5081" width="8" customWidth="1"/>
    <col min="5089" max="5089" width="2.28515625" customWidth="1"/>
    <col min="5337" max="5337" width="8" customWidth="1"/>
    <col min="5345" max="5345" width="2.28515625" customWidth="1"/>
    <col min="5593" max="5593" width="8" customWidth="1"/>
    <col min="5601" max="5601" width="2.28515625" customWidth="1"/>
    <col min="5849" max="5849" width="8" customWidth="1"/>
    <col min="5857" max="5857" width="2.28515625" customWidth="1"/>
    <col min="6105" max="6105" width="8" customWidth="1"/>
    <col min="6113" max="6113" width="2.28515625" customWidth="1"/>
    <col min="6361" max="6361" width="8" customWidth="1"/>
    <col min="6369" max="6369" width="2.28515625" customWidth="1"/>
    <col min="6617" max="6617" width="8" customWidth="1"/>
    <col min="6625" max="6625" width="2.28515625" customWidth="1"/>
    <col min="6873" max="6873" width="8" customWidth="1"/>
    <col min="6881" max="6881" width="2.28515625" customWidth="1"/>
    <col min="7129" max="7129" width="8" customWidth="1"/>
    <col min="7137" max="7137" width="2.28515625" customWidth="1"/>
    <col min="7385" max="7385" width="8" customWidth="1"/>
    <col min="7393" max="7393" width="2.28515625" customWidth="1"/>
    <col min="7641" max="7641" width="8" customWidth="1"/>
    <col min="7649" max="7649" width="2.28515625" customWidth="1"/>
    <col min="7897" max="7897" width="8" customWidth="1"/>
    <col min="7905" max="7905" width="2.28515625" customWidth="1"/>
    <col min="8153" max="8153" width="8" customWidth="1"/>
    <col min="8161" max="8161" width="2.28515625" customWidth="1"/>
    <col min="8409" max="8409" width="8" customWidth="1"/>
    <col min="8417" max="8417" width="2.28515625" customWidth="1"/>
    <col min="8665" max="8665" width="8" customWidth="1"/>
    <col min="8673" max="8673" width="2.28515625" customWidth="1"/>
    <col min="8921" max="8921" width="8" customWidth="1"/>
    <col min="8929" max="8929" width="2.28515625" customWidth="1"/>
    <col min="9177" max="9177" width="8" customWidth="1"/>
    <col min="9185" max="9185" width="2.28515625" customWidth="1"/>
    <col min="9433" max="9433" width="8" customWidth="1"/>
    <col min="9441" max="9441" width="2.28515625" customWidth="1"/>
    <col min="9689" max="9689" width="8" customWidth="1"/>
    <col min="9697" max="9697" width="2.28515625" customWidth="1"/>
    <col min="9945" max="9945" width="8" customWidth="1"/>
    <col min="9953" max="9953" width="2.28515625" customWidth="1"/>
    <col min="10201" max="10201" width="8" customWidth="1"/>
    <col min="10209" max="10209" width="2.28515625" customWidth="1"/>
    <col min="10457" max="10457" width="8" customWidth="1"/>
    <col min="10465" max="10465" width="2.28515625" customWidth="1"/>
    <col min="10713" max="10713" width="8" customWidth="1"/>
    <col min="10721" max="10721" width="2.28515625" customWidth="1"/>
    <col min="10969" max="10969" width="8" customWidth="1"/>
    <col min="10977" max="10977" width="2.28515625" customWidth="1"/>
    <col min="11225" max="11225" width="8" customWidth="1"/>
    <col min="11233" max="11233" width="2.28515625" customWidth="1"/>
    <col min="11481" max="11481" width="8" customWidth="1"/>
    <col min="11489" max="11489" width="2.28515625" customWidth="1"/>
    <col min="11737" max="11737" width="8" customWidth="1"/>
    <col min="11745" max="11745" width="2.28515625" customWidth="1"/>
    <col min="11993" max="11993" width="8" customWidth="1"/>
    <col min="12001" max="12001" width="2.28515625" customWidth="1"/>
    <col min="12249" max="12249" width="8" customWidth="1"/>
    <col min="12257" max="12257" width="2.28515625" customWidth="1"/>
    <col min="12505" max="12505" width="8" customWidth="1"/>
    <col min="12513" max="12513" width="2.28515625" customWidth="1"/>
    <col min="12761" max="12761" width="8" customWidth="1"/>
    <col min="12769" max="12769" width="2.28515625" customWidth="1"/>
    <col min="13017" max="13017" width="8" customWidth="1"/>
    <col min="13025" max="13025" width="2.28515625" customWidth="1"/>
    <col min="13273" max="13273" width="8" customWidth="1"/>
    <col min="13281" max="13281" width="2.28515625" customWidth="1"/>
    <col min="13529" max="13529" width="8" customWidth="1"/>
    <col min="13537" max="13537" width="2.28515625" customWidth="1"/>
    <col min="13785" max="13785" width="8" customWidth="1"/>
    <col min="13793" max="13793" width="2.28515625" customWidth="1"/>
    <col min="14041" max="14041" width="8" customWidth="1"/>
    <col min="14049" max="14049" width="2.28515625" customWidth="1"/>
    <col min="14297" max="14297" width="8" customWidth="1"/>
    <col min="14305" max="14305" width="2.28515625" customWidth="1"/>
    <col min="14553" max="14553" width="8" customWidth="1"/>
    <col min="14561" max="14561" width="2.28515625" customWidth="1"/>
    <col min="14809" max="14809" width="8" customWidth="1"/>
    <col min="14817" max="14817" width="2.28515625" customWidth="1"/>
    <col min="15065" max="15065" width="8" customWidth="1"/>
    <col min="15073" max="15073" width="2.28515625" customWidth="1"/>
    <col min="15321" max="15321" width="8" customWidth="1"/>
    <col min="15329" max="15329" width="2.28515625" customWidth="1"/>
    <col min="15577" max="15577" width="8" customWidth="1"/>
    <col min="15585" max="15585" width="2.28515625" customWidth="1"/>
    <col min="15833" max="15833" width="8" customWidth="1"/>
    <col min="15841" max="15841" width="2.28515625" customWidth="1"/>
    <col min="16089" max="16089" width="8" customWidth="1"/>
    <col min="16097" max="16097" width="2.28515625" customWidth="1"/>
  </cols>
  <sheetData>
    <row r="1" spans="1:8" ht="17.25">
      <c r="A1" s="882" t="s">
        <v>273</v>
      </c>
      <c r="B1" s="882"/>
      <c r="C1" s="882"/>
      <c r="D1" s="882"/>
      <c r="E1" s="882"/>
      <c r="F1" s="882"/>
      <c r="G1" s="882"/>
      <c r="H1" s="882"/>
    </row>
    <row r="2" spans="1:8" ht="15.75" thickBot="1">
      <c r="A2" s="25" t="s">
        <v>274</v>
      </c>
    </row>
    <row r="3" spans="1:8">
      <c r="A3" s="688" t="s">
        <v>272</v>
      </c>
      <c r="B3" s="226" t="s">
        <v>275</v>
      </c>
      <c r="C3" s="226" t="s">
        <v>276</v>
      </c>
      <c r="D3" s="226" t="s">
        <v>277</v>
      </c>
      <c r="E3" s="226" t="s">
        <v>278</v>
      </c>
      <c r="F3" s="226" t="s">
        <v>279</v>
      </c>
      <c r="G3" s="226" t="s">
        <v>280</v>
      </c>
      <c r="H3" s="227" t="s">
        <v>281</v>
      </c>
    </row>
    <row r="4" spans="1:8">
      <c r="A4" s="5">
        <v>1995</v>
      </c>
      <c r="B4" s="123">
        <v>4860.3599999999997</v>
      </c>
      <c r="C4" s="123">
        <v>0</v>
      </c>
      <c r="D4" s="51">
        <v>0</v>
      </c>
      <c r="E4" s="123">
        <v>135.83000000000001</v>
      </c>
      <c r="F4" s="123">
        <v>312.42</v>
      </c>
      <c r="G4" s="123">
        <v>1438.2</v>
      </c>
      <c r="H4" s="126">
        <v>6745.9059999999999</v>
      </c>
    </row>
    <row r="5" spans="1:8">
      <c r="A5" s="7">
        <v>1996</v>
      </c>
      <c r="B5" s="8">
        <v>4858.76</v>
      </c>
      <c r="C5" s="8">
        <v>89.1</v>
      </c>
      <c r="D5" s="45">
        <v>0</v>
      </c>
      <c r="E5" s="8">
        <v>122.6</v>
      </c>
      <c r="F5" s="8">
        <v>347.03</v>
      </c>
      <c r="G5" s="8">
        <v>750</v>
      </c>
      <c r="H5" s="97">
        <v>6167.4890000000014</v>
      </c>
    </row>
    <row r="6" spans="1:8">
      <c r="A6" s="5">
        <v>1997</v>
      </c>
      <c r="B6" s="123">
        <v>4157.24</v>
      </c>
      <c r="C6" s="123">
        <v>284.60000000000002</v>
      </c>
      <c r="D6" s="51">
        <v>0</v>
      </c>
      <c r="E6" s="123">
        <v>107.98</v>
      </c>
      <c r="F6" s="123">
        <v>432.32</v>
      </c>
      <c r="G6" s="123">
        <v>1126.8</v>
      </c>
      <c r="H6" s="126">
        <v>6108.9527500000013</v>
      </c>
    </row>
    <row r="7" spans="1:8">
      <c r="A7" s="7">
        <v>1998</v>
      </c>
      <c r="B7" s="8">
        <v>3482.9</v>
      </c>
      <c r="C7" s="8">
        <v>212.8</v>
      </c>
      <c r="D7" s="8">
        <v>187.5</v>
      </c>
      <c r="E7" s="8">
        <v>76.38</v>
      </c>
      <c r="F7" s="8">
        <v>473.64</v>
      </c>
      <c r="G7" s="8">
        <v>1207.44</v>
      </c>
      <c r="H7" s="97">
        <v>5640.6565000000001</v>
      </c>
    </row>
    <row r="8" spans="1:8">
      <c r="A8" s="5">
        <v>1999</v>
      </c>
      <c r="B8" s="123">
        <v>2837.9</v>
      </c>
      <c r="C8" s="123">
        <v>141</v>
      </c>
      <c r="D8" s="51">
        <v>0</v>
      </c>
      <c r="E8" s="123">
        <v>54.21</v>
      </c>
      <c r="F8" s="123">
        <v>1134.22</v>
      </c>
      <c r="G8" s="123">
        <v>839.4</v>
      </c>
      <c r="H8" s="126">
        <v>5006.7325000000001</v>
      </c>
    </row>
    <row r="9" spans="1:8">
      <c r="A9" s="7">
        <v>2000</v>
      </c>
      <c r="B9" s="8">
        <v>3059.53</v>
      </c>
      <c r="C9" s="8">
        <v>230.4</v>
      </c>
      <c r="D9" s="45">
        <v>0</v>
      </c>
      <c r="E9" s="8">
        <v>38.6</v>
      </c>
      <c r="F9" s="8">
        <v>1848.38</v>
      </c>
      <c r="G9" s="8">
        <v>867</v>
      </c>
      <c r="H9" s="97">
        <v>6043.8755000000001</v>
      </c>
    </row>
    <row r="10" spans="1:8">
      <c r="A10" s="5">
        <v>2001</v>
      </c>
      <c r="B10" s="123">
        <v>2223.94</v>
      </c>
      <c r="C10" s="123">
        <v>140.4</v>
      </c>
      <c r="D10" s="51">
        <v>0</v>
      </c>
      <c r="E10" s="123">
        <v>30</v>
      </c>
      <c r="F10" s="123">
        <v>1172.0999999999999</v>
      </c>
      <c r="G10" s="123">
        <v>1100.1199999999999</v>
      </c>
      <c r="H10" s="126">
        <v>4666.5625</v>
      </c>
    </row>
    <row r="11" spans="1:8">
      <c r="A11" s="7">
        <v>2002</v>
      </c>
      <c r="B11" s="8">
        <v>1943.73</v>
      </c>
      <c r="C11" s="8">
        <v>147.30000000000001</v>
      </c>
      <c r="D11" s="238">
        <v>0.83</v>
      </c>
      <c r="E11" s="45">
        <v>0</v>
      </c>
      <c r="F11" s="8">
        <v>792.35</v>
      </c>
      <c r="G11" s="8">
        <v>1067.49</v>
      </c>
      <c r="H11" s="97">
        <v>3951.61985</v>
      </c>
    </row>
    <row r="12" spans="1:8">
      <c r="A12" s="5">
        <v>2003</v>
      </c>
      <c r="B12" s="123">
        <v>1983.15</v>
      </c>
      <c r="C12" s="123">
        <v>103.8</v>
      </c>
      <c r="D12" s="51">
        <v>0</v>
      </c>
      <c r="E12" s="51">
        <v>0</v>
      </c>
      <c r="F12" s="123">
        <v>728.3</v>
      </c>
      <c r="G12" s="123">
        <v>967.95</v>
      </c>
      <c r="H12" s="126">
        <v>3783.2</v>
      </c>
    </row>
    <row r="13" spans="1:8">
      <c r="A13" s="7">
        <v>2004</v>
      </c>
      <c r="B13" s="8">
        <v>3209.98</v>
      </c>
      <c r="C13" s="8">
        <v>105.6</v>
      </c>
      <c r="D13" s="45">
        <v>0</v>
      </c>
      <c r="E13" s="45">
        <v>0</v>
      </c>
      <c r="F13" s="8">
        <v>1316.32</v>
      </c>
      <c r="G13" s="8">
        <v>987.5</v>
      </c>
      <c r="H13" s="97">
        <v>5619.3950999999997</v>
      </c>
    </row>
    <row r="14" spans="1:8">
      <c r="A14" s="5">
        <v>2005</v>
      </c>
      <c r="B14" s="123">
        <v>1624.02</v>
      </c>
      <c r="C14" s="123">
        <v>52.8</v>
      </c>
      <c r="D14" s="123">
        <v>89.5</v>
      </c>
      <c r="E14" s="51">
        <v>0</v>
      </c>
      <c r="F14" s="123">
        <v>1185.1099999999999</v>
      </c>
      <c r="G14" s="123">
        <v>891.1</v>
      </c>
      <c r="H14" s="126">
        <v>3842.5263499999996</v>
      </c>
    </row>
    <row r="15" spans="1:8">
      <c r="A15" s="7">
        <v>2006</v>
      </c>
      <c r="B15" s="127">
        <v>-441.29</v>
      </c>
      <c r="C15" s="8">
        <v>51.63</v>
      </c>
      <c r="D15" s="238">
        <v>0.09</v>
      </c>
      <c r="E15" s="45">
        <v>0</v>
      </c>
      <c r="F15" s="8">
        <v>1285.9000000000001</v>
      </c>
      <c r="G15" s="8">
        <v>722.6</v>
      </c>
      <c r="H15" s="97">
        <v>1618.93507</v>
      </c>
    </row>
    <row r="16" spans="1:8">
      <c r="A16" s="5">
        <v>2007</v>
      </c>
      <c r="B16" s="124">
        <v>-480.59</v>
      </c>
      <c r="C16" s="123">
        <v>0</v>
      </c>
      <c r="D16" s="123">
        <v>79.14</v>
      </c>
      <c r="E16" s="239">
        <v>0.13</v>
      </c>
      <c r="F16" s="123">
        <v>1441.13</v>
      </c>
      <c r="G16" s="123">
        <v>894.6</v>
      </c>
      <c r="H16" s="126">
        <v>1934.4095500000003</v>
      </c>
    </row>
    <row r="17" spans="1:8">
      <c r="A17" s="7">
        <v>2008</v>
      </c>
      <c r="B17" s="127">
        <v>-131.77000000000001</v>
      </c>
      <c r="C17" s="8">
        <v>0</v>
      </c>
      <c r="D17" s="8">
        <v>88.01</v>
      </c>
      <c r="E17" s="45">
        <v>0</v>
      </c>
      <c r="F17" s="8">
        <v>1214.75</v>
      </c>
      <c r="G17" s="8">
        <v>819.9</v>
      </c>
      <c r="H17" s="97">
        <v>1990.8925999999997</v>
      </c>
    </row>
    <row r="18" spans="1:8">
      <c r="A18" s="5">
        <v>2009</v>
      </c>
      <c r="B18" s="124">
        <v>-102.26</v>
      </c>
      <c r="C18" s="123">
        <v>0</v>
      </c>
      <c r="D18" s="760">
        <v>0.04</v>
      </c>
      <c r="E18" s="51">
        <v>0</v>
      </c>
      <c r="F18" s="123">
        <v>1125.6099999999999</v>
      </c>
      <c r="G18" s="123">
        <v>745.4</v>
      </c>
      <c r="H18" s="126">
        <v>1768.7460000000001</v>
      </c>
    </row>
    <row r="19" spans="1:8">
      <c r="A19" s="7">
        <v>2010</v>
      </c>
      <c r="B19" s="127">
        <v>-240.8</v>
      </c>
      <c r="C19" s="8">
        <v>0</v>
      </c>
      <c r="D19" s="238">
        <v>0.06</v>
      </c>
      <c r="E19" s="45">
        <v>0</v>
      </c>
      <c r="F19" s="8">
        <v>1168.72</v>
      </c>
      <c r="G19" s="8">
        <v>667.92</v>
      </c>
      <c r="H19" s="97">
        <v>1595.9289000000001</v>
      </c>
    </row>
    <row r="20" spans="1:8">
      <c r="A20" s="5">
        <v>2011</v>
      </c>
      <c r="B20" s="124">
        <v>-8</v>
      </c>
      <c r="C20" s="123">
        <v>0</v>
      </c>
      <c r="D20" s="760">
        <v>0.02</v>
      </c>
      <c r="E20" s="51">
        <v>0</v>
      </c>
      <c r="F20" s="123">
        <v>1083.5121000000001</v>
      </c>
      <c r="G20" s="123">
        <v>488.24</v>
      </c>
      <c r="H20" s="126">
        <v>1563.7721000000001</v>
      </c>
    </row>
    <row r="21" spans="1:8" s="286" customFormat="1">
      <c r="A21" s="7">
        <v>2012</v>
      </c>
      <c r="B21" s="127">
        <v>0</v>
      </c>
      <c r="C21" s="8">
        <v>0</v>
      </c>
      <c r="D21" s="238">
        <v>0.02</v>
      </c>
      <c r="E21" s="45">
        <v>0</v>
      </c>
      <c r="F21" s="8">
        <v>1091.03</v>
      </c>
      <c r="G21" s="8">
        <v>324.60000000000002</v>
      </c>
      <c r="H21" s="97">
        <v>1415.6555999999998</v>
      </c>
    </row>
    <row r="22" spans="1:8" s="317" customFormat="1">
      <c r="A22" s="5">
        <v>2013</v>
      </c>
      <c r="B22" s="124">
        <v>0</v>
      </c>
      <c r="C22" s="123">
        <v>0</v>
      </c>
      <c r="D22" s="760">
        <v>0.03</v>
      </c>
      <c r="E22" s="51">
        <v>0</v>
      </c>
      <c r="F22" s="123">
        <v>791.31259999999997</v>
      </c>
      <c r="G22" s="123">
        <v>327.36</v>
      </c>
      <c r="H22" s="126">
        <v>1118.7055999999998</v>
      </c>
    </row>
    <row r="23" spans="1:8" s="614" customFormat="1">
      <c r="A23" s="7">
        <v>2014</v>
      </c>
      <c r="B23" s="127">
        <v>0</v>
      </c>
      <c r="C23" s="8">
        <v>0</v>
      </c>
      <c r="D23" s="238">
        <v>0.03</v>
      </c>
      <c r="E23" s="45">
        <v>0</v>
      </c>
      <c r="F23" s="8">
        <v>733.77166999999997</v>
      </c>
      <c r="G23" s="8">
        <v>0</v>
      </c>
      <c r="H23" s="97">
        <v>733.80466999999999</v>
      </c>
    </row>
    <row r="24" spans="1:8" s="614" customFormat="1">
      <c r="A24" s="5">
        <v>2015</v>
      </c>
      <c r="B24" s="124">
        <v>-39.896999999999998</v>
      </c>
      <c r="C24" s="123">
        <v>0</v>
      </c>
      <c r="D24" s="760">
        <v>3.3000000000000002E-2</v>
      </c>
      <c r="E24" s="51">
        <v>0</v>
      </c>
      <c r="F24" s="123">
        <v>660.36272000000008</v>
      </c>
      <c r="G24" s="123">
        <v>0</v>
      </c>
      <c r="H24" s="126">
        <v>620.49872000000005</v>
      </c>
    </row>
    <row r="25" spans="1:8" ht="15.75" thickBot="1">
      <c r="A25" s="53">
        <v>2016</v>
      </c>
      <c r="B25" s="761">
        <v>-11.58</v>
      </c>
      <c r="C25" s="196">
        <v>0</v>
      </c>
      <c r="D25" s="554">
        <v>0.06</v>
      </c>
      <c r="E25" s="57">
        <v>0</v>
      </c>
      <c r="F25" s="196">
        <v>519.62</v>
      </c>
      <c r="G25" s="196">
        <v>0</v>
      </c>
      <c r="H25" s="762">
        <v>508.11</v>
      </c>
    </row>
    <row r="26" spans="1:8" ht="66" customHeight="1">
      <c r="A26" s="873" t="s">
        <v>764</v>
      </c>
      <c r="B26" s="873"/>
      <c r="C26" s="873"/>
      <c r="D26" s="873"/>
      <c r="E26" s="873"/>
      <c r="F26" s="873"/>
      <c r="G26" s="873"/>
      <c r="H26" s="873"/>
    </row>
    <row r="27" spans="1:8" ht="23.1" customHeight="1">
      <c r="A27" s="968" t="s">
        <v>282</v>
      </c>
      <c r="B27" s="968"/>
      <c r="C27" s="968"/>
      <c r="D27" s="968"/>
      <c r="E27" s="968"/>
      <c r="F27" s="968"/>
      <c r="G27" s="968"/>
      <c r="H27" s="968"/>
    </row>
    <row r="28" spans="1:8" ht="30" customHeight="1">
      <c r="A28" s="963" t="s">
        <v>765</v>
      </c>
      <c r="B28" s="963"/>
      <c r="C28" s="963"/>
      <c r="D28" s="963"/>
      <c r="E28" s="963"/>
      <c r="F28" s="963"/>
      <c r="G28" s="963"/>
      <c r="H28" s="963"/>
    </row>
    <row r="29" spans="1:8" ht="39.950000000000003" customHeight="1">
      <c r="A29" s="858" t="s">
        <v>722</v>
      </c>
      <c r="B29" s="858"/>
      <c r="C29" s="858"/>
      <c r="D29" s="858"/>
      <c r="E29" s="858"/>
      <c r="F29" s="858"/>
      <c r="G29" s="858"/>
      <c r="H29" s="858"/>
    </row>
  </sheetData>
  <mergeCells count="5">
    <mergeCell ref="A1:H1"/>
    <mergeCell ref="A26:H26"/>
    <mergeCell ref="A27:H27"/>
    <mergeCell ref="A28:H28"/>
    <mergeCell ref="A29:H29"/>
  </mergeCells>
  <pageMargins left="0.7" right="0.7" top="0.75" bottom="0.75" header="0.3" footer="0.3"/>
  <webPublishItems count="1">
    <webPublishItem id="1833" divId="C_1833" sourceType="range" sourceRef="A1:H29" destinationFile="C:\Users\lizzeth.romero\Documents\Numeralia_2017\C44.htm"/>
  </webPublishItem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L31"/>
  <sheetViews>
    <sheetView workbookViewId="0">
      <pane ySplit="4" topLeftCell="A5" activePane="bottomLeft" state="frozen"/>
      <selection pane="bottomLeft" sqref="A1:J1"/>
    </sheetView>
  </sheetViews>
  <sheetFormatPr baseColWidth="10" defaultRowHeight="15"/>
  <cols>
    <col min="1" max="1" width="53" style="317" bestFit="1" customWidth="1"/>
    <col min="2" max="2" width="12.5703125" style="317" bestFit="1" customWidth="1"/>
    <col min="3" max="4" width="11.85546875" style="317" bestFit="1" customWidth="1"/>
    <col min="5" max="6" width="11.85546875" style="317" customWidth="1"/>
    <col min="7" max="7" width="11.42578125" style="317"/>
    <col min="8" max="8" width="14.85546875" style="317" bestFit="1" customWidth="1"/>
    <col min="9" max="9" width="0.85546875" style="317" customWidth="1"/>
    <col min="10" max="16384" width="11.42578125" style="317"/>
  </cols>
  <sheetData>
    <row r="1" spans="1:12">
      <c r="A1" s="969" t="s">
        <v>547</v>
      </c>
      <c r="B1" s="969"/>
      <c r="C1" s="969"/>
      <c r="D1" s="969"/>
      <c r="E1" s="969"/>
      <c r="F1" s="969"/>
      <c r="G1" s="969"/>
      <c r="H1" s="969"/>
      <c r="I1" s="969"/>
      <c r="J1" s="969"/>
    </row>
    <row r="2" spans="1:12">
      <c r="A2" s="516" t="s">
        <v>546</v>
      </c>
      <c r="B2" s="514"/>
      <c r="C2" s="514"/>
      <c r="D2" s="514"/>
      <c r="E2" s="514"/>
      <c r="F2" s="514"/>
      <c r="G2" s="514"/>
      <c r="H2" s="514"/>
      <c r="I2" s="189"/>
      <c r="J2" s="514"/>
    </row>
    <row r="3" spans="1:12" ht="15" customHeight="1">
      <c r="A3" s="974" t="s">
        <v>551</v>
      </c>
      <c r="B3" s="972" t="s">
        <v>484</v>
      </c>
      <c r="C3" s="972"/>
      <c r="D3" s="972"/>
      <c r="E3" s="972"/>
      <c r="F3" s="972"/>
      <c r="G3" s="972"/>
      <c r="H3" s="972"/>
      <c r="I3" s="189"/>
      <c r="J3" s="973" t="s">
        <v>552</v>
      </c>
    </row>
    <row r="4" spans="1:12">
      <c r="A4" s="974"/>
      <c r="B4" s="515" t="s">
        <v>487</v>
      </c>
      <c r="C4" s="515" t="s">
        <v>486</v>
      </c>
      <c r="D4" s="515" t="s">
        <v>485</v>
      </c>
      <c r="E4" s="515" t="s">
        <v>476</v>
      </c>
      <c r="F4" s="515" t="s">
        <v>477</v>
      </c>
      <c r="G4" s="515" t="s">
        <v>488</v>
      </c>
      <c r="H4" s="515" t="s">
        <v>64</v>
      </c>
      <c r="I4" s="189"/>
      <c r="J4" s="973"/>
    </row>
    <row r="5" spans="1:12">
      <c r="A5" s="517" t="s">
        <v>489</v>
      </c>
      <c r="B5" s="519">
        <v>499701.68222147168</v>
      </c>
      <c r="C5" s="519">
        <v>126164.72616215046</v>
      </c>
      <c r="D5" s="519">
        <v>30097.177746953366</v>
      </c>
      <c r="E5" s="519">
        <v>9149.6431385260821</v>
      </c>
      <c r="F5" s="519">
        <v>0</v>
      </c>
      <c r="G5" s="519">
        <v>191.689876</v>
      </c>
      <c r="H5" s="519">
        <v>665304.91914510156</v>
      </c>
      <c r="I5" s="520"/>
      <c r="J5" s="519">
        <v>112586.9530967257</v>
      </c>
      <c r="L5" s="513"/>
    </row>
    <row r="6" spans="1:12">
      <c r="A6" s="820" t="s">
        <v>491</v>
      </c>
      <c r="B6" s="248">
        <v>49510.599995955105</v>
      </c>
      <c r="C6" s="248">
        <v>30944.656417984257</v>
      </c>
      <c r="D6" s="248">
        <v>0</v>
      </c>
      <c r="E6" s="248">
        <v>0</v>
      </c>
      <c r="F6" s="248">
        <v>0</v>
      </c>
      <c r="G6" s="248">
        <v>0</v>
      </c>
      <c r="H6" s="248">
        <v>80455.256413939365</v>
      </c>
      <c r="I6" s="523"/>
      <c r="J6" s="248">
        <v>1949.0966351805046</v>
      </c>
    </row>
    <row r="7" spans="1:12" s="509" customFormat="1">
      <c r="A7" s="518" t="s">
        <v>478</v>
      </c>
      <c r="B7" s="521">
        <v>125966.80585483846</v>
      </c>
      <c r="C7" s="521">
        <v>110.29330235971061</v>
      </c>
      <c r="D7" s="521">
        <v>530.55666750866897</v>
      </c>
      <c r="E7" s="522">
        <v>0</v>
      </c>
      <c r="F7" s="522">
        <v>0</v>
      </c>
      <c r="G7" s="521">
        <v>0</v>
      </c>
      <c r="H7" s="522">
        <v>126607.65582470685</v>
      </c>
      <c r="I7" s="523"/>
      <c r="J7" s="524">
        <v>7617.5356673733932</v>
      </c>
      <c r="K7" s="317"/>
    </row>
    <row r="8" spans="1:12" s="510" customFormat="1">
      <c r="A8" s="820" t="s">
        <v>479</v>
      </c>
      <c r="B8" s="821">
        <v>23028.000581949</v>
      </c>
      <c r="C8" s="821">
        <v>2281.0642225582801</v>
      </c>
      <c r="D8" s="821">
        <v>330.28442066600002</v>
      </c>
      <c r="E8" s="248">
        <v>0</v>
      </c>
      <c r="F8" s="248">
        <v>0</v>
      </c>
      <c r="G8" s="821">
        <v>0</v>
      </c>
      <c r="H8" s="248">
        <v>25639.349225173282</v>
      </c>
      <c r="I8" s="525"/>
      <c r="J8" s="822">
        <v>17109.894233153256</v>
      </c>
      <c r="K8" s="317"/>
    </row>
    <row r="9" spans="1:12" s="511" customFormat="1">
      <c r="A9" s="518" t="s">
        <v>480</v>
      </c>
      <c r="B9" s="522">
        <v>97864.437931515116</v>
      </c>
      <c r="C9" s="522">
        <v>9910.303226613838</v>
      </c>
      <c r="D9" s="522">
        <v>518.69528851651899</v>
      </c>
      <c r="E9" s="522">
        <v>6464.063138526084</v>
      </c>
      <c r="F9" s="522">
        <v>0</v>
      </c>
      <c r="G9" s="522">
        <v>191.689876</v>
      </c>
      <c r="H9" s="522">
        <v>114949.18946117157</v>
      </c>
      <c r="I9" s="523"/>
      <c r="J9" s="763">
        <v>31873.673240883909</v>
      </c>
      <c r="K9" s="317"/>
    </row>
    <row r="10" spans="1:12">
      <c r="A10" s="820" t="s">
        <v>481</v>
      </c>
      <c r="B10" s="248">
        <v>169863.13556834095</v>
      </c>
      <c r="C10" s="248">
        <v>273.15765053449229</v>
      </c>
      <c r="D10" s="248">
        <v>1334.657781960658</v>
      </c>
      <c r="E10" s="248">
        <v>2685.58</v>
      </c>
      <c r="F10" s="248">
        <v>0</v>
      </c>
      <c r="G10" s="248">
        <v>0</v>
      </c>
      <c r="H10" s="248">
        <v>174156.53100083608</v>
      </c>
      <c r="I10" s="523"/>
      <c r="J10" s="248">
        <v>42608.088767477821</v>
      </c>
    </row>
    <row r="11" spans="1:12">
      <c r="A11" s="518" t="s">
        <v>322</v>
      </c>
      <c r="B11" s="521">
        <v>1630.1069066912878</v>
      </c>
      <c r="C11" s="521">
        <v>27391.442312399584</v>
      </c>
      <c r="D11" s="521">
        <v>1881.4382344826993</v>
      </c>
      <c r="E11" s="522">
        <v>0</v>
      </c>
      <c r="F11" s="522">
        <v>0</v>
      </c>
      <c r="G11" s="521">
        <v>0</v>
      </c>
      <c r="H11" s="522">
        <v>30902.987453573569</v>
      </c>
      <c r="I11" s="523"/>
      <c r="J11" s="524">
        <v>203.61188157291301</v>
      </c>
    </row>
    <row r="12" spans="1:12" s="510" customFormat="1">
      <c r="A12" s="820" t="s">
        <v>482</v>
      </c>
      <c r="B12" s="821">
        <v>376.99277299199997</v>
      </c>
      <c r="C12" s="821">
        <v>54620.300671193603</v>
      </c>
      <c r="D12" s="821">
        <v>25171.792431762351</v>
      </c>
      <c r="E12" s="248">
        <v>0</v>
      </c>
      <c r="F12" s="248">
        <v>0</v>
      </c>
      <c r="G12" s="821">
        <v>0</v>
      </c>
      <c r="H12" s="248">
        <v>80169.08587594796</v>
      </c>
      <c r="I12" s="525"/>
      <c r="J12" s="822">
        <v>7978.076783119639</v>
      </c>
      <c r="K12" s="317"/>
    </row>
    <row r="13" spans="1:12" s="510" customFormat="1">
      <c r="A13" s="518" t="s">
        <v>554</v>
      </c>
      <c r="B13" s="522">
        <v>31461.602609189809</v>
      </c>
      <c r="C13" s="522">
        <v>633.50835850668693</v>
      </c>
      <c r="D13" s="522">
        <v>329.75292205647099</v>
      </c>
      <c r="E13" s="522">
        <v>0</v>
      </c>
      <c r="F13" s="522">
        <v>0</v>
      </c>
      <c r="G13" s="522">
        <v>0</v>
      </c>
      <c r="H13" s="522">
        <v>32424.863889752967</v>
      </c>
      <c r="I13" s="523"/>
      <c r="J13" s="763">
        <v>3246.9758879642591</v>
      </c>
      <c r="K13" s="317"/>
    </row>
    <row r="14" spans="1:12" s="510" customFormat="1">
      <c r="A14" s="820" t="s">
        <v>670</v>
      </c>
      <c r="B14" s="248">
        <v>-172997.61098986483</v>
      </c>
      <c r="C14" s="248">
        <v>0</v>
      </c>
      <c r="D14" s="248">
        <v>0</v>
      </c>
      <c r="E14" s="248">
        <v>0</v>
      </c>
      <c r="F14" s="248">
        <v>0</v>
      </c>
      <c r="G14" s="248">
        <v>0</v>
      </c>
      <c r="H14" s="248">
        <v>-172997.61098986483</v>
      </c>
      <c r="I14" s="523"/>
      <c r="J14" s="823">
        <v>0</v>
      </c>
      <c r="K14" s="317"/>
    </row>
    <row r="15" spans="1:12" s="510" customFormat="1" ht="24.75">
      <c r="A15" s="764" t="s">
        <v>483</v>
      </c>
      <c r="B15" s="765"/>
      <c r="C15" s="765"/>
      <c r="D15" s="765"/>
      <c r="E15" s="765"/>
      <c r="F15" s="765"/>
      <c r="G15" s="765"/>
      <c r="H15" s="766">
        <v>492307.30815523677</v>
      </c>
      <c r="I15" s="317"/>
      <c r="J15" s="317"/>
      <c r="K15" s="317"/>
    </row>
    <row r="16" spans="1:12" ht="15" customHeight="1">
      <c r="A16" s="975" t="s">
        <v>553</v>
      </c>
      <c r="B16" s="975"/>
      <c r="C16" s="975"/>
      <c r="D16" s="975"/>
      <c r="E16" s="975"/>
      <c r="F16" s="975"/>
      <c r="G16" s="975"/>
      <c r="H16" s="975"/>
      <c r="I16" s="975"/>
      <c r="J16" s="975"/>
    </row>
    <row r="17" spans="1:11" ht="15" customHeight="1">
      <c r="A17" s="975" t="s">
        <v>671</v>
      </c>
      <c r="B17" s="975"/>
      <c r="C17" s="975"/>
      <c r="D17" s="975"/>
      <c r="E17" s="975"/>
      <c r="F17" s="975"/>
      <c r="G17" s="975"/>
      <c r="H17" s="975"/>
      <c r="I17" s="975"/>
      <c r="J17" s="975"/>
    </row>
    <row r="18" spans="1:11" ht="35.25" customHeight="1">
      <c r="A18" s="970" t="s">
        <v>784</v>
      </c>
      <c r="B18" s="971"/>
      <c r="C18" s="971"/>
      <c r="D18" s="971"/>
      <c r="E18" s="971"/>
      <c r="F18" s="971"/>
      <c r="G18" s="971"/>
      <c r="H18" s="971"/>
      <c r="I18" s="971"/>
    </row>
    <row r="19" spans="1:11" ht="31.5" customHeight="1">
      <c r="A19" s="858" t="s">
        <v>766</v>
      </c>
      <c r="B19" s="858"/>
      <c r="C19" s="858"/>
      <c r="D19" s="858"/>
      <c r="E19" s="858"/>
      <c r="F19" s="858"/>
      <c r="G19" s="858"/>
      <c r="H19" s="858"/>
      <c r="I19" s="858"/>
      <c r="J19" s="858"/>
      <c r="K19" s="253"/>
    </row>
    <row r="20" spans="1:11">
      <c r="A20" s="512"/>
      <c r="B20" s="189"/>
      <c r="C20" s="189"/>
      <c r="D20" s="189"/>
      <c r="E20" s="189"/>
      <c r="F20" s="189"/>
      <c r="G20" s="189"/>
      <c r="H20" s="189"/>
      <c r="I20" s="189"/>
      <c r="J20" s="189"/>
    </row>
    <row r="21" spans="1:11">
      <c r="A21" s="189"/>
      <c r="B21" s="189"/>
      <c r="C21" s="189"/>
      <c r="D21" s="189"/>
      <c r="E21" s="189"/>
      <c r="F21" s="189"/>
      <c r="G21" s="189"/>
      <c r="H21" s="189"/>
      <c r="I21" s="189"/>
      <c r="J21" s="189"/>
    </row>
    <row r="22" spans="1:11">
      <c r="A22" s="189"/>
      <c r="B22" s="189"/>
      <c r="C22" s="189"/>
      <c r="D22" s="189"/>
      <c r="E22" s="189"/>
      <c r="F22" s="189"/>
      <c r="G22" s="189"/>
      <c r="H22" s="189"/>
      <c r="I22" s="189"/>
      <c r="J22" s="189"/>
    </row>
    <row r="23" spans="1:11">
      <c r="A23" s="189"/>
      <c r="B23" s="189"/>
      <c r="C23" s="189"/>
      <c r="D23" s="189"/>
      <c r="E23" s="189"/>
      <c r="F23" s="189"/>
      <c r="G23" s="189"/>
      <c r="H23" s="189"/>
      <c r="I23" s="189"/>
      <c r="J23" s="189"/>
    </row>
    <row r="24" spans="1:11">
      <c r="A24" s="189"/>
      <c r="B24" s="189"/>
      <c r="C24" s="189"/>
      <c r="D24" s="189"/>
      <c r="E24" s="189"/>
      <c r="F24" s="189"/>
      <c r="G24" s="189"/>
      <c r="H24" s="189"/>
      <c r="I24" s="189"/>
      <c r="J24" s="189"/>
    </row>
    <row r="25" spans="1:11">
      <c r="A25" s="189"/>
      <c r="B25" s="189"/>
      <c r="C25" s="189"/>
      <c r="D25" s="189"/>
      <c r="E25" s="189"/>
      <c r="F25" s="189"/>
      <c r="G25" s="189"/>
      <c r="H25" s="189"/>
      <c r="I25" s="189"/>
      <c r="J25" s="189"/>
    </row>
    <row r="26" spans="1:11">
      <c r="A26" s="189"/>
      <c r="B26" s="189"/>
      <c r="C26" s="189"/>
      <c r="D26" s="189"/>
      <c r="E26" s="189"/>
      <c r="F26" s="189"/>
      <c r="G26" s="189"/>
      <c r="H26" s="189"/>
      <c r="I26" s="189"/>
      <c r="J26" s="189"/>
    </row>
    <row r="27" spans="1:11">
      <c r="A27" s="189"/>
      <c r="B27" s="189"/>
      <c r="C27" s="189"/>
      <c r="D27" s="189"/>
      <c r="E27" s="189"/>
      <c r="F27" s="189"/>
      <c r="G27" s="189"/>
      <c r="H27" s="189"/>
      <c r="I27" s="189"/>
      <c r="J27" s="189"/>
    </row>
    <row r="28" spans="1:11">
      <c r="A28" s="189"/>
      <c r="B28" s="189"/>
      <c r="C28" s="189"/>
      <c r="D28" s="189"/>
      <c r="E28" s="189"/>
      <c r="F28" s="189"/>
      <c r="G28" s="189"/>
      <c r="H28" s="189"/>
      <c r="I28" s="189"/>
      <c r="J28" s="189"/>
    </row>
    <row r="29" spans="1:11">
      <c r="A29" s="189"/>
      <c r="B29" s="189"/>
      <c r="C29" s="189"/>
      <c r="D29" s="189"/>
      <c r="E29" s="189"/>
      <c r="F29" s="189"/>
      <c r="G29" s="189"/>
      <c r="H29" s="189"/>
      <c r="I29" s="189"/>
      <c r="J29" s="189"/>
    </row>
    <row r="30" spans="1:11">
      <c r="A30" s="189"/>
      <c r="B30" s="189"/>
      <c r="C30" s="189"/>
      <c r="D30" s="189"/>
      <c r="E30" s="189"/>
      <c r="F30" s="189"/>
      <c r="G30" s="189"/>
      <c r="H30" s="189"/>
      <c r="I30" s="189"/>
      <c r="J30" s="189"/>
    </row>
    <row r="31" spans="1:11">
      <c r="A31" s="189"/>
      <c r="B31" s="189"/>
      <c r="C31" s="189"/>
      <c r="D31" s="189"/>
      <c r="E31" s="189"/>
      <c r="F31" s="189"/>
      <c r="G31" s="189"/>
      <c r="H31" s="189"/>
      <c r="I31" s="189"/>
      <c r="J31" s="189"/>
    </row>
  </sheetData>
  <mergeCells count="8">
    <mergeCell ref="A1:J1"/>
    <mergeCell ref="A18:I18"/>
    <mergeCell ref="A19:J19"/>
    <mergeCell ref="B3:H3"/>
    <mergeCell ref="J3:J4"/>
    <mergeCell ref="A3:A4"/>
    <mergeCell ref="A16:J16"/>
    <mergeCell ref="A17:J17"/>
  </mergeCells>
  <pageMargins left="0.7" right="0.7" top="0.75" bottom="0.75" header="0.3" footer="0.3"/>
  <pageSetup orientation="portrait" r:id="rId1"/>
  <drawing r:id="rId2"/>
  <webPublishItems count="1">
    <webPublishItem id="2891" divId="C_2891" sourceType="range" sourceRef="A1:J19" destinationFile="C:\Users\lizzeth.romero\Desktop\C45.htm"/>
  </webPublishItem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J43"/>
  <sheetViews>
    <sheetView workbookViewId="0">
      <pane ySplit="3" topLeftCell="A4" activePane="bottomLeft" state="frozen"/>
      <selection pane="bottomLeft" sqref="A1:J1"/>
    </sheetView>
  </sheetViews>
  <sheetFormatPr baseColWidth="10" defaultColWidth="20.7109375" defaultRowHeight="15"/>
  <cols>
    <col min="1" max="1" width="14.7109375" customWidth="1"/>
    <col min="2" max="10" width="8.28515625" customWidth="1"/>
    <col min="251" max="251" width="14.7109375" customWidth="1"/>
    <col min="252" max="266" width="8.28515625" customWidth="1"/>
    <col min="507" max="507" width="14.7109375" customWidth="1"/>
    <col min="508" max="522" width="8.28515625" customWidth="1"/>
    <col min="763" max="763" width="14.7109375" customWidth="1"/>
    <col min="764" max="778" width="8.28515625" customWidth="1"/>
    <col min="1019" max="1019" width="14.7109375" customWidth="1"/>
    <col min="1020" max="1034" width="8.28515625" customWidth="1"/>
    <col min="1275" max="1275" width="14.7109375" customWidth="1"/>
    <col min="1276" max="1290" width="8.28515625" customWidth="1"/>
    <col min="1531" max="1531" width="14.7109375" customWidth="1"/>
    <col min="1532" max="1546" width="8.28515625" customWidth="1"/>
    <col min="1787" max="1787" width="14.7109375" customWidth="1"/>
    <col min="1788" max="1802" width="8.28515625" customWidth="1"/>
    <col min="2043" max="2043" width="14.7109375" customWidth="1"/>
    <col min="2044" max="2058" width="8.28515625" customWidth="1"/>
    <col min="2299" max="2299" width="14.7109375" customWidth="1"/>
    <col min="2300" max="2314" width="8.28515625" customWidth="1"/>
    <col min="2555" max="2555" width="14.7109375" customWidth="1"/>
    <col min="2556" max="2570" width="8.28515625" customWidth="1"/>
    <col min="2811" max="2811" width="14.7109375" customWidth="1"/>
    <col min="2812" max="2826" width="8.28515625" customWidth="1"/>
    <col min="3067" max="3067" width="14.7109375" customWidth="1"/>
    <col min="3068" max="3082" width="8.28515625" customWidth="1"/>
    <col min="3323" max="3323" width="14.7109375" customWidth="1"/>
    <col min="3324" max="3338" width="8.28515625" customWidth="1"/>
    <col min="3579" max="3579" width="14.7109375" customWidth="1"/>
    <col min="3580" max="3594" width="8.28515625" customWidth="1"/>
    <col min="3835" max="3835" width="14.7109375" customWidth="1"/>
    <col min="3836" max="3850" width="8.28515625" customWidth="1"/>
    <col min="4091" max="4091" width="14.7109375" customWidth="1"/>
    <col min="4092" max="4106" width="8.28515625" customWidth="1"/>
    <col min="4347" max="4347" width="14.7109375" customWidth="1"/>
    <col min="4348" max="4362" width="8.28515625" customWidth="1"/>
    <col min="4603" max="4603" width="14.7109375" customWidth="1"/>
    <col min="4604" max="4618" width="8.28515625" customWidth="1"/>
    <col min="4859" max="4859" width="14.7109375" customWidth="1"/>
    <col min="4860" max="4874" width="8.28515625" customWidth="1"/>
    <col min="5115" max="5115" width="14.7109375" customWidth="1"/>
    <col min="5116" max="5130" width="8.28515625" customWidth="1"/>
    <col min="5371" max="5371" width="14.7109375" customWidth="1"/>
    <col min="5372" max="5386" width="8.28515625" customWidth="1"/>
    <col min="5627" max="5627" width="14.7109375" customWidth="1"/>
    <col min="5628" max="5642" width="8.28515625" customWidth="1"/>
    <col min="5883" max="5883" width="14.7109375" customWidth="1"/>
    <col min="5884" max="5898" width="8.28515625" customWidth="1"/>
    <col min="6139" max="6139" width="14.7109375" customWidth="1"/>
    <col min="6140" max="6154" width="8.28515625" customWidth="1"/>
    <col min="6395" max="6395" width="14.7109375" customWidth="1"/>
    <col min="6396" max="6410" width="8.28515625" customWidth="1"/>
    <col min="6651" max="6651" width="14.7109375" customWidth="1"/>
    <col min="6652" max="6666" width="8.28515625" customWidth="1"/>
    <col min="6907" max="6907" width="14.7109375" customWidth="1"/>
    <col min="6908" max="6922" width="8.28515625" customWidth="1"/>
    <col min="7163" max="7163" width="14.7109375" customWidth="1"/>
    <col min="7164" max="7178" width="8.28515625" customWidth="1"/>
    <col min="7419" max="7419" width="14.7109375" customWidth="1"/>
    <col min="7420" max="7434" width="8.28515625" customWidth="1"/>
    <col min="7675" max="7675" width="14.7109375" customWidth="1"/>
    <col min="7676" max="7690" width="8.28515625" customWidth="1"/>
    <col min="7931" max="7931" width="14.7109375" customWidth="1"/>
    <col min="7932" max="7946" width="8.28515625" customWidth="1"/>
    <col min="8187" max="8187" width="14.7109375" customWidth="1"/>
    <col min="8188" max="8202" width="8.28515625" customWidth="1"/>
    <col min="8443" max="8443" width="14.7109375" customWidth="1"/>
    <col min="8444" max="8458" width="8.28515625" customWidth="1"/>
    <col min="8699" max="8699" width="14.7109375" customWidth="1"/>
    <col min="8700" max="8714" width="8.28515625" customWidth="1"/>
    <col min="8955" max="8955" width="14.7109375" customWidth="1"/>
    <col min="8956" max="8970" width="8.28515625" customWidth="1"/>
    <col min="9211" max="9211" width="14.7109375" customWidth="1"/>
    <col min="9212" max="9226" width="8.28515625" customWidth="1"/>
    <col min="9467" max="9467" width="14.7109375" customWidth="1"/>
    <col min="9468" max="9482" width="8.28515625" customWidth="1"/>
    <col min="9723" max="9723" width="14.7109375" customWidth="1"/>
    <col min="9724" max="9738" width="8.28515625" customWidth="1"/>
    <col min="9979" max="9979" width="14.7109375" customWidth="1"/>
    <col min="9980" max="9994" width="8.28515625" customWidth="1"/>
    <col min="10235" max="10235" width="14.7109375" customWidth="1"/>
    <col min="10236" max="10250" width="8.28515625" customWidth="1"/>
    <col min="10491" max="10491" width="14.7109375" customWidth="1"/>
    <col min="10492" max="10506" width="8.28515625" customWidth="1"/>
    <col min="10747" max="10747" width="14.7109375" customWidth="1"/>
    <col min="10748" max="10762" width="8.28515625" customWidth="1"/>
    <col min="11003" max="11003" width="14.7109375" customWidth="1"/>
    <col min="11004" max="11018" width="8.28515625" customWidth="1"/>
    <col min="11259" max="11259" width="14.7109375" customWidth="1"/>
    <col min="11260" max="11274" width="8.28515625" customWidth="1"/>
    <col min="11515" max="11515" width="14.7109375" customWidth="1"/>
    <col min="11516" max="11530" width="8.28515625" customWidth="1"/>
    <col min="11771" max="11771" width="14.7109375" customWidth="1"/>
    <col min="11772" max="11786" width="8.28515625" customWidth="1"/>
    <col min="12027" max="12027" width="14.7109375" customWidth="1"/>
    <col min="12028" max="12042" width="8.28515625" customWidth="1"/>
    <col min="12283" max="12283" width="14.7109375" customWidth="1"/>
    <col min="12284" max="12298" width="8.28515625" customWidth="1"/>
    <col min="12539" max="12539" width="14.7109375" customWidth="1"/>
    <col min="12540" max="12554" width="8.28515625" customWidth="1"/>
    <col min="12795" max="12795" width="14.7109375" customWidth="1"/>
    <col min="12796" max="12810" width="8.28515625" customWidth="1"/>
    <col min="13051" max="13051" width="14.7109375" customWidth="1"/>
    <col min="13052" max="13066" width="8.28515625" customWidth="1"/>
    <col min="13307" max="13307" width="14.7109375" customWidth="1"/>
    <col min="13308" max="13322" width="8.28515625" customWidth="1"/>
    <col min="13563" max="13563" width="14.7109375" customWidth="1"/>
    <col min="13564" max="13578" width="8.28515625" customWidth="1"/>
    <col min="13819" max="13819" width="14.7109375" customWidth="1"/>
    <col min="13820" max="13834" width="8.28515625" customWidth="1"/>
    <col min="14075" max="14075" width="14.7109375" customWidth="1"/>
    <col min="14076" max="14090" width="8.28515625" customWidth="1"/>
    <col min="14331" max="14331" width="14.7109375" customWidth="1"/>
    <col min="14332" max="14346" width="8.28515625" customWidth="1"/>
    <col min="14587" max="14587" width="14.7109375" customWidth="1"/>
    <col min="14588" max="14602" width="8.28515625" customWidth="1"/>
    <col min="14843" max="14843" width="14.7109375" customWidth="1"/>
    <col min="14844" max="14858" width="8.28515625" customWidth="1"/>
    <col min="15099" max="15099" width="14.7109375" customWidth="1"/>
    <col min="15100" max="15114" width="8.28515625" customWidth="1"/>
    <col min="15355" max="15355" width="14.7109375" customWidth="1"/>
    <col min="15356" max="15370" width="8.28515625" customWidth="1"/>
    <col min="15611" max="15611" width="14.7109375" customWidth="1"/>
    <col min="15612" max="15626" width="8.28515625" customWidth="1"/>
    <col min="15867" max="15867" width="14.7109375" customWidth="1"/>
    <col min="15868" max="15882" width="8.28515625" customWidth="1"/>
    <col min="16123" max="16123" width="14.7109375" customWidth="1"/>
    <col min="16124" max="16138" width="8.28515625" customWidth="1"/>
  </cols>
  <sheetData>
    <row r="1" spans="1:10" ht="17.25">
      <c r="A1" s="882" t="s">
        <v>283</v>
      </c>
      <c r="B1" s="882"/>
      <c r="C1" s="882"/>
      <c r="D1" s="882"/>
      <c r="E1" s="882"/>
      <c r="F1" s="882"/>
      <c r="G1" s="882"/>
      <c r="H1" s="882"/>
      <c r="I1" s="882"/>
      <c r="J1" s="882"/>
    </row>
    <row r="2" spans="1:10" ht="15.75" thickBot="1">
      <c r="A2" s="25" t="s">
        <v>284</v>
      </c>
    </row>
    <row r="3" spans="1:10" ht="15" customHeight="1">
      <c r="A3" s="120" t="s">
        <v>2</v>
      </c>
      <c r="B3" s="3" t="s">
        <v>332</v>
      </c>
      <c r="C3" s="3">
        <v>2005</v>
      </c>
      <c r="D3" s="3">
        <v>2006</v>
      </c>
      <c r="E3" s="3">
        <v>2007</v>
      </c>
      <c r="F3" s="3">
        <v>2008</v>
      </c>
      <c r="G3" s="3">
        <v>2009</v>
      </c>
      <c r="H3" s="3">
        <v>2010</v>
      </c>
      <c r="I3" s="111">
        <v>2011</v>
      </c>
      <c r="J3" s="112">
        <v>2012</v>
      </c>
    </row>
    <row r="4" spans="1:10">
      <c r="A4" s="194" t="s">
        <v>3</v>
      </c>
      <c r="B4" s="6">
        <v>314</v>
      </c>
      <c r="C4" s="6">
        <v>327</v>
      </c>
      <c r="D4" s="6">
        <v>334</v>
      </c>
      <c r="E4" s="6">
        <v>358</v>
      </c>
      <c r="F4" s="6">
        <v>370</v>
      </c>
      <c r="G4" s="6">
        <v>376</v>
      </c>
      <c r="H4" s="6">
        <v>390.55</v>
      </c>
      <c r="I4" s="91">
        <v>401.5</v>
      </c>
      <c r="J4" s="96">
        <v>414.28</v>
      </c>
    </row>
    <row r="5" spans="1:10">
      <c r="A5" s="7" t="s">
        <v>4</v>
      </c>
      <c r="B5" s="8">
        <v>1132</v>
      </c>
      <c r="C5" s="8">
        <v>1175</v>
      </c>
      <c r="D5" s="8">
        <v>1219</v>
      </c>
      <c r="E5" s="8">
        <v>1241</v>
      </c>
      <c r="F5" s="8">
        <v>1288</v>
      </c>
      <c r="G5" s="8">
        <v>1336</v>
      </c>
      <c r="H5" s="8">
        <v>1343.2</v>
      </c>
      <c r="I5" s="92">
        <v>1385.17</v>
      </c>
      <c r="J5" s="97">
        <v>1425.33</v>
      </c>
    </row>
    <row r="6" spans="1:10">
      <c r="A6" s="194" t="s">
        <v>5</v>
      </c>
      <c r="B6" s="6">
        <v>164</v>
      </c>
      <c r="C6" s="6">
        <v>168</v>
      </c>
      <c r="D6" s="6">
        <v>177</v>
      </c>
      <c r="E6" s="6">
        <v>188</v>
      </c>
      <c r="F6" s="6">
        <v>195</v>
      </c>
      <c r="G6" s="6">
        <v>204</v>
      </c>
      <c r="H6" s="6">
        <v>229.95</v>
      </c>
      <c r="I6" s="91">
        <v>244.55</v>
      </c>
      <c r="J6" s="96">
        <v>259.14999999999998</v>
      </c>
    </row>
    <row r="7" spans="1:10">
      <c r="A7" s="7" t="s">
        <v>6</v>
      </c>
      <c r="B7" s="8">
        <v>219</v>
      </c>
      <c r="C7" s="8">
        <v>226</v>
      </c>
      <c r="D7" s="8">
        <v>232</v>
      </c>
      <c r="E7" s="8">
        <v>237</v>
      </c>
      <c r="F7" s="8">
        <v>243</v>
      </c>
      <c r="G7" s="8">
        <v>248</v>
      </c>
      <c r="H7" s="8">
        <v>259.14999999999998</v>
      </c>
      <c r="I7" s="92">
        <v>266.45</v>
      </c>
      <c r="J7" s="97">
        <v>271.93</v>
      </c>
    </row>
    <row r="8" spans="1:10">
      <c r="A8" s="194" t="s">
        <v>7</v>
      </c>
      <c r="B8" s="6">
        <v>785</v>
      </c>
      <c r="C8" s="6">
        <v>803</v>
      </c>
      <c r="D8" s="6">
        <v>819</v>
      </c>
      <c r="E8" s="6">
        <v>849</v>
      </c>
      <c r="F8" s="6">
        <v>865</v>
      </c>
      <c r="G8" s="6">
        <v>883</v>
      </c>
      <c r="H8" s="6">
        <v>932.58</v>
      </c>
      <c r="I8" s="91">
        <v>959.95</v>
      </c>
      <c r="J8" s="96">
        <v>985.5</v>
      </c>
    </row>
    <row r="9" spans="1:10">
      <c r="A9" s="7" t="s">
        <v>8</v>
      </c>
      <c r="B9" s="8">
        <v>172</v>
      </c>
      <c r="C9" s="8">
        <v>177</v>
      </c>
      <c r="D9" s="8">
        <v>181</v>
      </c>
      <c r="E9" s="8">
        <v>186</v>
      </c>
      <c r="F9" s="8">
        <v>190</v>
      </c>
      <c r="G9" s="8">
        <v>197</v>
      </c>
      <c r="H9" s="8">
        <v>211.7</v>
      </c>
      <c r="I9" s="92">
        <v>220.83</v>
      </c>
      <c r="J9" s="97">
        <v>228.13</v>
      </c>
    </row>
    <row r="10" spans="1:10">
      <c r="A10" s="194" t="s">
        <v>9</v>
      </c>
      <c r="B10" s="6">
        <v>1033</v>
      </c>
      <c r="C10" s="6">
        <v>1055</v>
      </c>
      <c r="D10" s="6">
        <v>1080</v>
      </c>
      <c r="E10" s="6">
        <v>1110</v>
      </c>
      <c r="F10" s="6">
        <v>1132</v>
      </c>
      <c r="G10" s="6">
        <v>1153</v>
      </c>
      <c r="H10" s="6">
        <v>1241</v>
      </c>
      <c r="I10" s="91">
        <v>1281.1500000000001</v>
      </c>
      <c r="J10" s="96">
        <v>1323.12</v>
      </c>
    </row>
    <row r="11" spans="1:10">
      <c r="A11" s="7" t="s">
        <v>10</v>
      </c>
      <c r="B11" s="8">
        <v>1168</v>
      </c>
      <c r="C11" s="8">
        <v>1199</v>
      </c>
      <c r="D11" s="8">
        <v>1234</v>
      </c>
      <c r="E11" s="8">
        <v>1212</v>
      </c>
      <c r="F11" s="8">
        <v>1237</v>
      </c>
      <c r="G11" s="8">
        <v>1263</v>
      </c>
      <c r="H11" s="8">
        <v>1262.9000000000001</v>
      </c>
      <c r="I11" s="92">
        <v>1288.45</v>
      </c>
      <c r="J11" s="97">
        <v>1310.3499999999999</v>
      </c>
    </row>
    <row r="12" spans="1:10">
      <c r="A12" s="699" t="s">
        <v>523</v>
      </c>
      <c r="B12" s="6">
        <v>4500</v>
      </c>
      <c r="C12" s="6">
        <v>4563</v>
      </c>
      <c r="D12" s="6">
        <v>4599</v>
      </c>
      <c r="E12" s="6">
        <v>4698</v>
      </c>
      <c r="F12" s="6">
        <v>4745</v>
      </c>
      <c r="G12" s="6">
        <v>4782</v>
      </c>
      <c r="H12" s="6">
        <v>4836.25</v>
      </c>
      <c r="I12" s="91">
        <v>4891</v>
      </c>
      <c r="J12" s="96">
        <v>4949.3999999999996</v>
      </c>
    </row>
    <row r="13" spans="1:10">
      <c r="A13" s="7" t="s">
        <v>12</v>
      </c>
      <c r="B13" s="8">
        <v>456</v>
      </c>
      <c r="C13" s="8">
        <v>456</v>
      </c>
      <c r="D13" s="8">
        <v>464</v>
      </c>
      <c r="E13" s="8">
        <v>478</v>
      </c>
      <c r="F13" s="8">
        <v>485</v>
      </c>
      <c r="G13" s="8">
        <v>493</v>
      </c>
      <c r="H13" s="8">
        <v>521.95000000000005</v>
      </c>
      <c r="I13" s="92">
        <v>534.72</v>
      </c>
      <c r="J13" s="97">
        <v>547.5</v>
      </c>
    </row>
    <row r="14" spans="1:10">
      <c r="A14" s="194" t="s">
        <v>13</v>
      </c>
      <c r="B14" s="6">
        <v>1555</v>
      </c>
      <c r="C14" s="6">
        <v>1584</v>
      </c>
      <c r="D14" s="6">
        <v>1613</v>
      </c>
      <c r="E14" s="6">
        <v>1653</v>
      </c>
      <c r="F14" s="6">
        <v>1683</v>
      </c>
      <c r="G14" s="6">
        <v>1708</v>
      </c>
      <c r="H14" s="6">
        <v>1859.68</v>
      </c>
      <c r="I14" s="91">
        <v>1921.73</v>
      </c>
      <c r="J14" s="96">
        <v>1981.95</v>
      </c>
    </row>
    <row r="15" spans="1:10">
      <c r="A15" s="7" t="s">
        <v>14</v>
      </c>
      <c r="B15" s="8">
        <v>840</v>
      </c>
      <c r="C15" s="8">
        <v>858</v>
      </c>
      <c r="D15" s="8">
        <v>869</v>
      </c>
      <c r="E15" s="8">
        <v>865</v>
      </c>
      <c r="F15" s="8">
        <v>871</v>
      </c>
      <c r="G15" s="8">
        <v>876</v>
      </c>
      <c r="H15" s="8">
        <v>959.95</v>
      </c>
      <c r="I15" s="92">
        <v>987.33</v>
      </c>
      <c r="J15" s="97">
        <v>1012.87</v>
      </c>
    </row>
    <row r="16" spans="1:10">
      <c r="A16" s="194" t="s">
        <v>15</v>
      </c>
      <c r="B16" s="6">
        <v>569</v>
      </c>
      <c r="C16" s="6">
        <v>586</v>
      </c>
      <c r="D16" s="6">
        <v>595</v>
      </c>
      <c r="E16" s="6">
        <v>624</v>
      </c>
      <c r="F16" s="6">
        <v>635</v>
      </c>
      <c r="G16" s="6">
        <v>642</v>
      </c>
      <c r="H16" s="6">
        <v>709.93</v>
      </c>
      <c r="I16" s="91">
        <v>737.3</v>
      </c>
      <c r="J16" s="96">
        <v>766.5</v>
      </c>
    </row>
    <row r="17" spans="1:10">
      <c r="A17" s="7" t="s">
        <v>16</v>
      </c>
      <c r="B17" s="8">
        <v>2427</v>
      </c>
      <c r="C17" s="8">
        <v>2482</v>
      </c>
      <c r="D17" s="8">
        <v>2528</v>
      </c>
      <c r="E17" s="8">
        <v>2654</v>
      </c>
      <c r="F17" s="8">
        <v>2710</v>
      </c>
      <c r="G17" s="8">
        <v>2767</v>
      </c>
      <c r="H17" s="8">
        <v>2890.8</v>
      </c>
      <c r="I17" s="92">
        <v>2971.1</v>
      </c>
      <c r="J17" s="97">
        <v>3051.4</v>
      </c>
    </row>
    <row r="18" spans="1:10">
      <c r="A18" s="194" t="s">
        <v>17</v>
      </c>
      <c r="B18" s="6">
        <v>5709</v>
      </c>
      <c r="C18" s="6">
        <v>5902</v>
      </c>
      <c r="D18" s="6">
        <v>6051</v>
      </c>
      <c r="E18" s="6">
        <v>6026</v>
      </c>
      <c r="F18" s="6">
        <v>6169</v>
      </c>
      <c r="G18" s="6">
        <v>6314</v>
      </c>
      <c r="H18" s="6">
        <v>6484.23</v>
      </c>
      <c r="I18" s="91">
        <v>6610.15</v>
      </c>
      <c r="J18" s="96">
        <v>6798.12</v>
      </c>
    </row>
    <row r="19" spans="1:10">
      <c r="A19" s="7" t="s">
        <v>18</v>
      </c>
      <c r="B19" s="8">
        <v>1077</v>
      </c>
      <c r="C19" s="8">
        <v>1091</v>
      </c>
      <c r="D19" s="8">
        <v>1106</v>
      </c>
      <c r="E19" s="8">
        <v>1091</v>
      </c>
      <c r="F19" s="8">
        <v>1100</v>
      </c>
      <c r="G19" s="8">
        <v>1106</v>
      </c>
      <c r="H19" s="8">
        <v>1213.6300000000001</v>
      </c>
      <c r="I19" s="92">
        <v>1248.3</v>
      </c>
      <c r="J19" s="97">
        <v>1281.1500000000001</v>
      </c>
    </row>
    <row r="20" spans="1:10">
      <c r="A20" s="194" t="s">
        <v>19</v>
      </c>
      <c r="B20" s="6">
        <v>526</v>
      </c>
      <c r="C20" s="6">
        <v>538</v>
      </c>
      <c r="D20" s="6">
        <v>548</v>
      </c>
      <c r="E20" s="6">
        <v>538</v>
      </c>
      <c r="F20" s="6">
        <v>548</v>
      </c>
      <c r="G20" s="6">
        <v>558</v>
      </c>
      <c r="H20" s="6">
        <v>596.78</v>
      </c>
      <c r="I20" s="91">
        <v>615.03</v>
      </c>
      <c r="J20" s="96">
        <v>631.45000000000005</v>
      </c>
    </row>
    <row r="21" spans="1:10">
      <c r="A21" s="7" t="s">
        <v>20</v>
      </c>
      <c r="B21" s="8">
        <v>263</v>
      </c>
      <c r="C21" s="8">
        <v>266</v>
      </c>
      <c r="D21" s="8">
        <v>270</v>
      </c>
      <c r="E21" s="8">
        <v>276</v>
      </c>
      <c r="F21" s="8">
        <v>279</v>
      </c>
      <c r="G21" s="8">
        <v>292</v>
      </c>
      <c r="H21" s="8">
        <v>319.38</v>
      </c>
      <c r="I21" s="92">
        <v>332.15</v>
      </c>
      <c r="J21" s="97">
        <v>346.75</v>
      </c>
    </row>
    <row r="22" spans="1:10">
      <c r="A22" s="194" t="s">
        <v>21</v>
      </c>
      <c r="B22" s="6">
        <v>1708</v>
      </c>
      <c r="C22" s="6">
        <v>1752</v>
      </c>
      <c r="D22" s="6">
        <v>1796</v>
      </c>
      <c r="E22" s="6">
        <v>1871</v>
      </c>
      <c r="F22" s="6">
        <v>1914</v>
      </c>
      <c r="G22" s="6">
        <v>1971</v>
      </c>
      <c r="H22" s="6">
        <v>2045.83</v>
      </c>
      <c r="I22" s="91">
        <v>2098.75</v>
      </c>
      <c r="J22" s="96">
        <v>2153.5</v>
      </c>
    </row>
    <row r="23" spans="1:10">
      <c r="A23" s="7" t="s">
        <v>22</v>
      </c>
      <c r="B23" s="8">
        <v>774</v>
      </c>
      <c r="C23" s="8">
        <v>792</v>
      </c>
      <c r="D23" s="8">
        <v>803</v>
      </c>
      <c r="E23" s="8">
        <v>797</v>
      </c>
      <c r="F23" s="8">
        <v>803</v>
      </c>
      <c r="G23" s="8">
        <v>810</v>
      </c>
      <c r="H23" s="8">
        <v>877.83</v>
      </c>
      <c r="I23" s="92">
        <v>899.72</v>
      </c>
      <c r="J23" s="97">
        <v>921.62</v>
      </c>
    </row>
    <row r="24" spans="1:10">
      <c r="A24" s="194" t="s">
        <v>23</v>
      </c>
      <c r="B24" s="6">
        <v>1504</v>
      </c>
      <c r="C24" s="6">
        <v>1548</v>
      </c>
      <c r="D24" s="6">
        <v>1593</v>
      </c>
      <c r="E24" s="6">
        <v>1664</v>
      </c>
      <c r="F24" s="6">
        <v>1736</v>
      </c>
      <c r="G24" s="6">
        <v>1770</v>
      </c>
      <c r="H24" s="6">
        <v>1815.88</v>
      </c>
      <c r="I24" s="91">
        <v>1856.03</v>
      </c>
      <c r="J24" s="96">
        <v>1894.35</v>
      </c>
    </row>
    <row r="25" spans="1:10">
      <c r="A25" s="7" t="s">
        <v>24</v>
      </c>
      <c r="B25" s="8">
        <v>489</v>
      </c>
      <c r="C25" s="8">
        <v>504</v>
      </c>
      <c r="D25" s="8">
        <v>518</v>
      </c>
      <c r="E25" s="8">
        <v>548</v>
      </c>
      <c r="F25" s="8">
        <v>562</v>
      </c>
      <c r="G25" s="8">
        <v>577</v>
      </c>
      <c r="H25" s="8">
        <v>618.67999999999995</v>
      </c>
      <c r="I25" s="92">
        <v>642.4</v>
      </c>
      <c r="J25" s="97">
        <v>666.13</v>
      </c>
    </row>
    <row r="26" spans="1:10">
      <c r="A26" s="194" t="s">
        <v>25</v>
      </c>
      <c r="B26" s="6">
        <v>336</v>
      </c>
      <c r="C26" s="6">
        <v>352</v>
      </c>
      <c r="D26" s="6">
        <v>369</v>
      </c>
      <c r="E26" s="6">
        <v>407</v>
      </c>
      <c r="F26" s="6">
        <v>425</v>
      </c>
      <c r="G26" s="6">
        <v>442</v>
      </c>
      <c r="H26" s="6">
        <v>452.6</v>
      </c>
      <c r="I26" s="91">
        <v>470.85</v>
      </c>
      <c r="J26" s="96">
        <v>487.28</v>
      </c>
    </row>
    <row r="27" spans="1:10">
      <c r="A27" s="7" t="s">
        <v>26</v>
      </c>
      <c r="B27" s="8">
        <v>631</v>
      </c>
      <c r="C27" s="8">
        <v>646</v>
      </c>
      <c r="D27" s="8">
        <v>657</v>
      </c>
      <c r="E27" s="8">
        <v>703</v>
      </c>
      <c r="F27" s="8">
        <v>714</v>
      </c>
      <c r="G27" s="8">
        <v>726</v>
      </c>
      <c r="H27" s="8">
        <v>757.38</v>
      </c>
      <c r="I27" s="92">
        <v>777.45</v>
      </c>
      <c r="J27" s="97">
        <v>793.87</v>
      </c>
    </row>
    <row r="28" spans="1:10">
      <c r="A28" s="194" t="s">
        <v>27</v>
      </c>
      <c r="B28" s="6">
        <v>861</v>
      </c>
      <c r="C28" s="6">
        <v>872</v>
      </c>
      <c r="D28" s="6">
        <v>889</v>
      </c>
      <c r="E28" s="6">
        <v>878</v>
      </c>
      <c r="F28" s="6">
        <v>887</v>
      </c>
      <c r="G28" s="6">
        <v>902</v>
      </c>
      <c r="H28" s="6">
        <v>947.18</v>
      </c>
      <c r="I28" s="91">
        <v>969.08</v>
      </c>
      <c r="J28" s="96">
        <v>989.15</v>
      </c>
    </row>
    <row r="29" spans="1:10">
      <c r="A29" s="7" t="s">
        <v>28</v>
      </c>
      <c r="B29" s="8">
        <v>767</v>
      </c>
      <c r="C29" s="8">
        <v>785</v>
      </c>
      <c r="D29" s="8">
        <v>803</v>
      </c>
      <c r="E29" s="8">
        <v>816</v>
      </c>
      <c r="F29" s="8">
        <v>832</v>
      </c>
      <c r="G29" s="8">
        <v>847</v>
      </c>
      <c r="H29" s="8">
        <v>905.2</v>
      </c>
      <c r="I29" s="92">
        <v>934.4</v>
      </c>
      <c r="J29" s="97">
        <v>961.77</v>
      </c>
    </row>
    <row r="30" spans="1:10">
      <c r="A30" s="194" t="s">
        <v>29</v>
      </c>
      <c r="B30" s="6">
        <v>591</v>
      </c>
      <c r="C30" s="6">
        <v>602</v>
      </c>
      <c r="D30" s="6">
        <v>617</v>
      </c>
      <c r="E30" s="6">
        <v>619</v>
      </c>
      <c r="F30" s="6">
        <v>628</v>
      </c>
      <c r="G30" s="6">
        <v>639</v>
      </c>
      <c r="H30" s="6">
        <v>702.63</v>
      </c>
      <c r="I30" s="91">
        <v>726.35</v>
      </c>
      <c r="J30" s="96">
        <v>748.25</v>
      </c>
    </row>
    <row r="31" spans="1:10">
      <c r="A31" s="7" t="s">
        <v>30</v>
      </c>
      <c r="B31" s="8">
        <v>1011</v>
      </c>
      <c r="C31" s="8">
        <v>1038</v>
      </c>
      <c r="D31" s="8">
        <v>1068</v>
      </c>
      <c r="E31" s="8">
        <v>1071</v>
      </c>
      <c r="F31" s="8">
        <v>1095</v>
      </c>
      <c r="G31" s="8">
        <v>1121</v>
      </c>
      <c r="H31" s="8">
        <v>1158.8800000000001</v>
      </c>
      <c r="I31" s="92">
        <v>1188.08</v>
      </c>
      <c r="J31" s="97">
        <v>1215.45</v>
      </c>
    </row>
    <row r="32" spans="1:10">
      <c r="A32" s="194" t="s">
        <v>31</v>
      </c>
      <c r="B32" s="6">
        <v>266</v>
      </c>
      <c r="C32" s="6">
        <v>274</v>
      </c>
      <c r="D32" s="6">
        <v>279</v>
      </c>
      <c r="E32" s="6">
        <v>286</v>
      </c>
      <c r="F32" s="6">
        <v>294</v>
      </c>
      <c r="G32" s="6">
        <v>307</v>
      </c>
      <c r="H32" s="6">
        <v>321.2</v>
      </c>
      <c r="I32" s="91">
        <v>330.33</v>
      </c>
      <c r="J32" s="96">
        <v>339.45</v>
      </c>
    </row>
    <row r="33" spans="1:10">
      <c r="A33" s="7" t="s">
        <v>32</v>
      </c>
      <c r="B33" s="8">
        <v>1914</v>
      </c>
      <c r="C33" s="8">
        <v>1928</v>
      </c>
      <c r="D33" s="8">
        <v>1952</v>
      </c>
      <c r="E33" s="8">
        <v>2011</v>
      </c>
      <c r="F33" s="8">
        <v>2035</v>
      </c>
      <c r="G33" s="8">
        <v>2070</v>
      </c>
      <c r="H33" s="8">
        <v>2197.3000000000002</v>
      </c>
      <c r="I33" s="92">
        <v>2252.0500000000002</v>
      </c>
      <c r="J33" s="97">
        <v>2301.3200000000002</v>
      </c>
    </row>
    <row r="34" spans="1:10">
      <c r="A34" s="194" t="s">
        <v>33</v>
      </c>
      <c r="B34" s="6">
        <v>496</v>
      </c>
      <c r="C34" s="6">
        <v>509</v>
      </c>
      <c r="D34" s="6">
        <v>522</v>
      </c>
      <c r="E34" s="6">
        <v>551</v>
      </c>
      <c r="F34" s="6">
        <v>562</v>
      </c>
      <c r="G34" s="6">
        <v>573</v>
      </c>
      <c r="H34" s="6">
        <v>591.29999999999995</v>
      </c>
      <c r="I34" s="91">
        <v>605.9</v>
      </c>
      <c r="J34" s="96">
        <v>620.5</v>
      </c>
    </row>
    <row r="35" spans="1:10">
      <c r="A35" s="7" t="s">
        <v>34</v>
      </c>
      <c r="B35" s="8">
        <v>347</v>
      </c>
      <c r="C35" s="8">
        <v>347</v>
      </c>
      <c r="D35" s="8">
        <v>350</v>
      </c>
      <c r="E35" s="8">
        <v>359</v>
      </c>
      <c r="F35" s="8">
        <v>363</v>
      </c>
      <c r="G35" s="8">
        <v>372</v>
      </c>
      <c r="H35" s="8">
        <v>403.33</v>
      </c>
      <c r="I35" s="92">
        <v>414.28</v>
      </c>
      <c r="J35" s="97">
        <v>425.22</v>
      </c>
    </row>
    <row r="36" spans="1:10" ht="15.75" thickBot="1">
      <c r="A36" s="240" t="s">
        <v>35</v>
      </c>
      <c r="B36" s="10">
        <v>34604</v>
      </c>
      <c r="C36" s="10">
        <v>35405</v>
      </c>
      <c r="D36" s="10">
        <v>36135</v>
      </c>
      <c r="E36" s="10">
        <v>36865</v>
      </c>
      <c r="F36" s="10">
        <v>37595</v>
      </c>
      <c r="G36" s="10">
        <v>38325</v>
      </c>
      <c r="H36" s="10">
        <v>40058.75</v>
      </c>
      <c r="I36" s="98">
        <v>41062.5</v>
      </c>
      <c r="J36" s="99">
        <v>42102.75</v>
      </c>
    </row>
    <row r="37" spans="1:10" ht="39" customHeight="1">
      <c r="A37" s="866" t="s">
        <v>353</v>
      </c>
      <c r="B37" s="977"/>
      <c r="C37" s="977"/>
      <c r="D37" s="977"/>
      <c r="E37" s="977"/>
      <c r="F37" s="977"/>
      <c r="G37" s="977"/>
      <c r="H37" s="977"/>
      <c r="I37" s="977"/>
      <c r="J37" s="977"/>
    </row>
    <row r="38" spans="1:10" ht="12.75" customHeight="1">
      <c r="A38" s="978" t="s">
        <v>36</v>
      </c>
      <c r="B38" s="978"/>
      <c r="C38" s="978"/>
      <c r="D38" s="978"/>
      <c r="E38" s="978"/>
      <c r="F38" s="978"/>
      <c r="G38" s="978"/>
      <c r="H38" s="978"/>
      <c r="I38" s="241"/>
      <c r="J38" s="118"/>
    </row>
    <row r="39" spans="1:10" ht="14.25" customHeight="1">
      <c r="A39" s="976" t="s">
        <v>456</v>
      </c>
      <c r="B39" s="976"/>
      <c r="C39" s="976"/>
      <c r="D39" s="976"/>
      <c r="E39" s="976"/>
      <c r="F39" s="976"/>
      <c r="G39" s="976"/>
      <c r="H39" s="976"/>
      <c r="I39" s="976"/>
      <c r="J39" s="976"/>
    </row>
    <row r="40" spans="1:10" ht="15" customHeight="1">
      <c r="A40" s="241" t="s">
        <v>66</v>
      </c>
      <c r="B40" s="118"/>
      <c r="C40" s="118"/>
      <c r="D40" s="118"/>
      <c r="E40" s="118"/>
      <c r="F40" s="118"/>
      <c r="G40" s="118"/>
      <c r="H40" s="118"/>
      <c r="I40" s="118"/>
      <c r="J40" s="118"/>
    </row>
    <row r="41" spans="1:10" ht="36.75" customHeight="1">
      <c r="A41" s="976" t="s">
        <v>723</v>
      </c>
      <c r="B41" s="976"/>
      <c r="C41" s="976"/>
      <c r="D41" s="976"/>
      <c r="E41" s="976"/>
      <c r="F41" s="976"/>
      <c r="G41" s="976"/>
      <c r="H41" s="976"/>
      <c r="I41" s="976"/>
      <c r="J41" s="976"/>
    </row>
    <row r="43" spans="1:10">
      <c r="B43" s="130"/>
      <c r="C43" s="130"/>
      <c r="D43" s="130"/>
      <c r="E43" s="130"/>
      <c r="F43" s="130"/>
      <c r="G43" s="130"/>
      <c r="H43" s="130"/>
      <c r="I43" s="130"/>
    </row>
  </sheetData>
  <mergeCells count="5">
    <mergeCell ref="A41:J41"/>
    <mergeCell ref="A1:J1"/>
    <mergeCell ref="A37:J37"/>
    <mergeCell ref="A38:H38"/>
    <mergeCell ref="A39:J39"/>
  </mergeCells>
  <pageMargins left="0.7" right="0.7" top="0.75" bottom="0.75" header="0.3" footer="0.3"/>
  <pageSetup orientation="portrait" r:id="rId1"/>
  <webPublishItems count="1">
    <webPublishItem id="4054" divId="C_4054" sourceType="range" sourceRef="A1:J41" destinationFile="C:\Users\lizzeth.romero\Documents\Numeralia_2017\C46.htm"/>
  </webPublishItem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K41"/>
  <sheetViews>
    <sheetView workbookViewId="0">
      <pane ySplit="4" topLeftCell="A5" activePane="bottomLeft" state="frozen"/>
      <selection pane="bottomLeft" sqref="A1:J1"/>
    </sheetView>
  </sheetViews>
  <sheetFormatPr baseColWidth="10" defaultRowHeight="15"/>
  <cols>
    <col min="1" max="1" width="15.7109375" customWidth="1"/>
    <col min="2" max="2" width="2.7109375" style="614" customWidth="1"/>
    <col min="5" max="5" width="2.7109375" customWidth="1"/>
    <col min="8" max="8" width="2.7109375" customWidth="1"/>
    <col min="11" max="11" width="13.85546875" customWidth="1"/>
    <col min="226" max="226" width="15.7109375" customWidth="1"/>
    <col min="227" max="241" width="8.7109375" customWidth="1"/>
    <col min="242" max="256" width="9.7109375" customWidth="1"/>
    <col min="482" max="482" width="15.7109375" customWidth="1"/>
    <col min="483" max="497" width="8.7109375" customWidth="1"/>
    <col min="498" max="512" width="9.7109375" customWidth="1"/>
    <col min="738" max="738" width="15.7109375" customWidth="1"/>
    <col min="739" max="753" width="8.7109375" customWidth="1"/>
    <col min="754" max="768" width="9.7109375" customWidth="1"/>
    <col min="994" max="994" width="15.7109375" customWidth="1"/>
    <col min="995" max="1009" width="8.7109375" customWidth="1"/>
    <col min="1010" max="1024" width="9.7109375" customWidth="1"/>
    <col min="1250" max="1250" width="15.7109375" customWidth="1"/>
    <col min="1251" max="1265" width="8.7109375" customWidth="1"/>
    <col min="1266" max="1280" width="9.7109375" customWidth="1"/>
    <col min="1506" max="1506" width="15.7109375" customWidth="1"/>
    <col min="1507" max="1521" width="8.7109375" customWidth="1"/>
    <col min="1522" max="1536" width="9.7109375" customWidth="1"/>
    <col min="1762" max="1762" width="15.7109375" customWidth="1"/>
    <col min="1763" max="1777" width="8.7109375" customWidth="1"/>
    <col min="1778" max="1792" width="9.7109375" customWidth="1"/>
    <col min="2018" max="2018" width="15.7109375" customWidth="1"/>
    <col min="2019" max="2033" width="8.7109375" customWidth="1"/>
    <col min="2034" max="2048" width="9.7109375" customWidth="1"/>
    <col min="2274" max="2274" width="15.7109375" customWidth="1"/>
    <col min="2275" max="2289" width="8.7109375" customWidth="1"/>
    <col min="2290" max="2304" width="9.7109375" customWidth="1"/>
    <col min="2530" max="2530" width="15.7109375" customWidth="1"/>
    <col min="2531" max="2545" width="8.7109375" customWidth="1"/>
    <col min="2546" max="2560" width="9.7109375" customWidth="1"/>
    <col min="2786" max="2786" width="15.7109375" customWidth="1"/>
    <col min="2787" max="2801" width="8.7109375" customWidth="1"/>
    <col min="2802" max="2816" width="9.7109375" customWidth="1"/>
    <col min="3042" max="3042" width="15.7109375" customWidth="1"/>
    <col min="3043" max="3057" width="8.7109375" customWidth="1"/>
    <col min="3058" max="3072" width="9.7109375" customWidth="1"/>
    <col min="3298" max="3298" width="15.7109375" customWidth="1"/>
    <col min="3299" max="3313" width="8.7109375" customWidth="1"/>
    <col min="3314" max="3328" width="9.7109375" customWidth="1"/>
    <col min="3554" max="3554" width="15.7109375" customWidth="1"/>
    <col min="3555" max="3569" width="8.7109375" customWidth="1"/>
    <col min="3570" max="3584" width="9.7109375" customWidth="1"/>
    <col min="3810" max="3810" width="15.7109375" customWidth="1"/>
    <col min="3811" max="3825" width="8.7109375" customWidth="1"/>
    <col min="3826" max="3840" width="9.7109375" customWidth="1"/>
    <col min="4066" max="4066" width="15.7109375" customWidth="1"/>
    <col min="4067" max="4081" width="8.7109375" customWidth="1"/>
    <col min="4082" max="4096" width="9.7109375" customWidth="1"/>
    <col min="4322" max="4322" width="15.7109375" customWidth="1"/>
    <col min="4323" max="4337" width="8.7109375" customWidth="1"/>
    <col min="4338" max="4352" width="9.7109375" customWidth="1"/>
    <col min="4578" max="4578" width="15.7109375" customWidth="1"/>
    <col min="4579" max="4593" width="8.7109375" customWidth="1"/>
    <col min="4594" max="4608" width="9.7109375" customWidth="1"/>
    <col min="4834" max="4834" width="15.7109375" customWidth="1"/>
    <col min="4835" max="4849" width="8.7109375" customWidth="1"/>
    <col min="4850" max="4864" width="9.7109375" customWidth="1"/>
    <col min="5090" max="5090" width="15.7109375" customWidth="1"/>
    <col min="5091" max="5105" width="8.7109375" customWidth="1"/>
    <col min="5106" max="5120" width="9.7109375" customWidth="1"/>
    <col min="5346" max="5346" width="15.7109375" customWidth="1"/>
    <col min="5347" max="5361" width="8.7109375" customWidth="1"/>
    <col min="5362" max="5376" width="9.7109375" customWidth="1"/>
    <col min="5602" max="5602" width="15.7109375" customWidth="1"/>
    <col min="5603" max="5617" width="8.7109375" customWidth="1"/>
    <col min="5618" max="5632" width="9.7109375" customWidth="1"/>
    <col min="5858" max="5858" width="15.7109375" customWidth="1"/>
    <col min="5859" max="5873" width="8.7109375" customWidth="1"/>
    <col min="5874" max="5888" width="9.7109375" customWidth="1"/>
    <col min="6114" max="6114" width="15.7109375" customWidth="1"/>
    <col min="6115" max="6129" width="8.7109375" customWidth="1"/>
    <col min="6130" max="6144" width="9.7109375" customWidth="1"/>
    <col min="6370" max="6370" width="15.7109375" customWidth="1"/>
    <col min="6371" max="6385" width="8.7109375" customWidth="1"/>
    <col min="6386" max="6400" width="9.7109375" customWidth="1"/>
    <col min="6626" max="6626" width="15.7109375" customWidth="1"/>
    <col min="6627" max="6641" width="8.7109375" customWidth="1"/>
    <col min="6642" max="6656" width="9.7109375" customWidth="1"/>
    <col min="6882" max="6882" width="15.7109375" customWidth="1"/>
    <col min="6883" max="6897" width="8.7109375" customWidth="1"/>
    <col min="6898" max="6912" width="9.7109375" customWidth="1"/>
    <col min="7138" max="7138" width="15.7109375" customWidth="1"/>
    <col min="7139" max="7153" width="8.7109375" customWidth="1"/>
    <col min="7154" max="7168" width="9.7109375" customWidth="1"/>
    <col min="7394" max="7394" width="15.7109375" customWidth="1"/>
    <col min="7395" max="7409" width="8.7109375" customWidth="1"/>
    <col min="7410" max="7424" width="9.7109375" customWidth="1"/>
    <col min="7650" max="7650" width="15.7109375" customWidth="1"/>
    <col min="7651" max="7665" width="8.7109375" customWidth="1"/>
    <col min="7666" max="7680" width="9.7109375" customWidth="1"/>
    <col min="7906" max="7906" width="15.7109375" customWidth="1"/>
    <col min="7907" max="7921" width="8.7109375" customWidth="1"/>
    <col min="7922" max="7936" width="9.7109375" customWidth="1"/>
    <col min="8162" max="8162" width="15.7109375" customWidth="1"/>
    <col min="8163" max="8177" width="8.7109375" customWidth="1"/>
    <col min="8178" max="8192" width="9.7109375" customWidth="1"/>
    <col min="8418" max="8418" width="15.7109375" customWidth="1"/>
    <col min="8419" max="8433" width="8.7109375" customWidth="1"/>
    <col min="8434" max="8448" width="9.7109375" customWidth="1"/>
    <col min="8674" max="8674" width="15.7109375" customWidth="1"/>
    <col min="8675" max="8689" width="8.7109375" customWidth="1"/>
    <col min="8690" max="8704" width="9.7109375" customWidth="1"/>
    <col min="8930" max="8930" width="15.7109375" customWidth="1"/>
    <col min="8931" max="8945" width="8.7109375" customWidth="1"/>
    <col min="8946" max="8960" width="9.7109375" customWidth="1"/>
    <col min="9186" max="9186" width="15.7109375" customWidth="1"/>
    <col min="9187" max="9201" width="8.7109375" customWidth="1"/>
    <col min="9202" max="9216" width="9.7109375" customWidth="1"/>
    <col min="9442" max="9442" width="15.7109375" customWidth="1"/>
    <col min="9443" max="9457" width="8.7109375" customWidth="1"/>
    <col min="9458" max="9472" width="9.7109375" customWidth="1"/>
    <col min="9698" max="9698" width="15.7109375" customWidth="1"/>
    <col min="9699" max="9713" width="8.7109375" customWidth="1"/>
    <col min="9714" max="9728" width="9.7109375" customWidth="1"/>
    <col min="9954" max="9954" width="15.7109375" customWidth="1"/>
    <col min="9955" max="9969" width="8.7109375" customWidth="1"/>
    <col min="9970" max="9984" width="9.7109375" customWidth="1"/>
    <col min="10210" max="10210" width="15.7109375" customWidth="1"/>
    <col min="10211" max="10225" width="8.7109375" customWidth="1"/>
    <col min="10226" max="10240" width="9.7109375" customWidth="1"/>
    <col min="10466" max="10466" width="15.7109375" customWidth="1"/>
    <col min="10467" max="10481" width="8.7109375" customWidth="1"/>
    <col min="10482" max="10496" width="9.7109375" customWidth="1"/>
    <col min="10722" max="10722" width="15.7109375" customWidth="1"/>
    <col min="10723" max="10737" width="8.7109375" customWidth="1"/>
    <col min="10738" max="10752" width="9.7109375" customWidth="1"/>
    <col min="10978" max="10978" width="15.7109375" customWidth="1"/>
    <col min="10979" max="10993" width="8.7109375" customWidth="1"/>
    <col min="10994" max="11008" width="9.7109375" customWidth="1"/>
    <col min="11234" max="11234" width="15.7109375" customWidth="1"/>
    <col min="11235" max="11249" width="8.7109375" customWidth="1"/>
    <col min="11250" max="11264" width="9.7109375" customWidth="1"/>
    <col min="11490" max="11490" width="15.7109375" customWidth="1"/>
    <col min="11491" max="11505" width="8.7109375" customWidth="1"/>
    <col min="11506" max="11520" width="9.7109375" customWidth="1"/>
    <col min="11746" max="11746" width="15.7109375" customWidth="1"/>
    <col min="11747" max="11761" width="8.7109375" customWidth="1"/>
    <col min="11762" max="11776" width="9.7109375" customWidth="1"/>
    <col min="12002" max="12002" width="15.7109375" customWidth="1"/>
    <col min="12003" max="12017" width="8.7109375" customWidth="1"/>
    <col min="12018" max="12032" width="9.7109375" customWidth="1"/>
    <col min="12258" max="12258" width="15.7109375" customWidth="1"/>
    <col min="12259" max="12273" width="8.7109375" customWidth="1"/>
    <col min="12274" max="12288" width="9.7109375" customWidth="1"/>
    <col min="12514" max="12514" width="15.7109375" customWidth="1"/>
    <col min="12515" max="12529" width="8.7109375" customWidth="1"/>
    <col min="12530" max="12544" width="9.7109375" customWidth="1"/>
    <col min="12770" max="12770" width="15.7109375" customWidth="1"/>
    <col min="12771" max="12785" width="8.7109375" customWidth="1"/>
    <col min="12786" max="12800" width="9.7109375" customWidth="1"/>
    <col min="13026" max="13026" width="15.7109375" customWidth="1"/>
    <col min="13027" max="13041" width="8.7109375" customWidth="1"/>
    <col min="13042" max="13056" width="9.7109375" customWidth="1"/>
    <col min="13282" max="13282" width="15.7109375" customWidth="1"/>
    <col min="13283" max="13297" width="8.7109375" customWidth="1"/>
    <col min="13298" max="13312" width="9.7109375" customWidth="1"/>
    <col min="13538" max="13538" width="15.7109375" customWidth="1"/>
    <col min="13539" max="13553" width="8.7109375" customWidth="1"/>
    <col min="13554" max="13568" width="9.7109375" customWidth="1"/>
    <col min="13794" max="13794" width="15.7109375" customWidth="1"/>
    <col min="13795" max="13809" width="8.7109375" customWidth="1"/>
    <col min="13810" max="13824" width="9.7109375" customWidth="1"/>
    <col min="14050" max="14050" width="15.7109375" customWidth="1"/>
    <col min="14051" max="14065" width="8.7109375" customWidth="1"/>
    <col min="14066" max="14080" width="9.7109375" customWidth="1"/>
    <col min="14306" max="14306" width="15.7109375" customWidth="1"/>
    <col min="14307" max="14321" width="8.7109375" customWidth="1"/>
    <col min="14322" max="14336" width="9.7109375" customWidth="1"/>
    <col min="14562" max="14562" width="15.7109375" customWidth="1"/>
    <col min="14563" max="14577" width="8.7109375" customWidth="1"/>
    <col min="14578" max="14592" width="9.7109375" customWidth="1"/>
    <col min="14818" max="14818" width="15.7109375" customWidth="1"/>
    <col min="14819" max="14833" width="8.7109375" customWidth="1"/>
    <col min="14834" max="14848" width="9.7109375" customWidth="1"/>
    <col min="15074" max="15074" width="15.7109375" customWidth="1"/>
    <col min="15075" max="15089" width="8.7109375" customWidth="1"/>
    <col min="15090" max="15104" width="9.7109375" customWidth="1"/>
    <col min="15330" max="15330" width="15.7109375" customWidth="1"/>
    <col min="15331" max="15345" width="8.7109375" customWidth="1"/>
    <col min="15346" max="15360" width="9.7109375" customWidth="1"/>
    <col min="15586" max="15586" width="15.7109375" customWidth="1"/>
    <col min="15587" max="15601" width="8.7109375" customWidth="1"/>
    <col min="15602" max="15616" width="9.7109375" customWidth="1"/>
    <col min="15842" max="15842" width="15.7109375" customWidth="1"/>
    <col min="15843" max="15857" width="8.7109375" customWidth="1"/>
    <col min="15858" max="15872" width="9.7109375" customWidth="1"/>
    <col min="16098" max="16098" width="15.7109375" customWidth="1"/>
    <col min="16099" max="16113" width="8.7109375" customWidth="1"/>
    <col min="16114" max="16128" width="9.7109375" customWidth="1"/>
  </cols>
  <sheetData>
    <row r="1" spans="1:11" ht="18" customHeight="1">
      <c r="A1" s="859" t="s">
        <v>555</v>
      </c>
      <c r="B1" s="859"/>
      <c r="C1" s="859"/>
      <c r="D1" s="859"/>
      <c r="E1" s="859"/>
      <c r="F1" s="859"/>
      <c r="G1" s="859"/>
      <c r="H1" s="859"/>
      <c r="I1" s="859"/>
      <c r="J1" s="859"/>
      <c r="K1" s="658"/>
    </row>
    <row r="2" spans="1:11" s="614" customFormat="1" ht="18" customHeight="1" thickBot="1">
      <c r="A2" s="657" t="s">
        <v>559</v>
      </c>
      <c r="B2" s="632"/>
      <c r="C2" s="632"/>
      <c r="D2" s="632"/>
      <c r="E2" s="632"/>
      <c r="F2" s="632"/>
      <c r="G2" s="632"/>
      <c r="H2" s="632"/>
      <c r="I2" s="632"/>
      <c r="J2" s="632"/>
    </row>
    <row r="3" spans="1:11" ht="25.5" customHeight="1">
      <c r="A3" s="634" t="s">
        <v>2</v>
      </c>
      <c r="B3" s="642"/>
      <c r="C3" s="980" t="s">
        <v>556</v>
      </c>
      <c r="D3" s="980"/>
      <c r="E3" s="635"/>
      <c r="F3" s="980" t="s">
        <v>557</v>
      </c>
      <c r="G3" s="980"/>
      <c r="H3" s="635"/>
      <c r="I3" s="980" t="s">
        <v>64</v>
      </c>
      <c r="J3" s="981"/>
    </row>
    <row r="4" spans="1:11">
      <c r="A4" s="636"/>
      <c r="B4" s="638"/>
      <c r="C4" s="637">
        <v>2010</v>
      </c>
      <c r="D4" s="637">
        <v>2014</v>
      </c>
      <c r="E4" s="637"/>
      <c r="F4" s="637">
        <v>2010</v>
      </c>
      <c r="G4" s="637">
        <v>2014</v>
      </c>
      <c r="H4" s="637"/>
      <c r="I4" s="638">
        <v>2010</v>
      </c>
      <c r="J4" s="639">
        <v>2014</v>
      </c>
    </row>
    <row r="5" spans="1:11">
      <c r="A5" s="643" t="s">
        <v>3</v>
      </c>
      <c r="B5" s="649"/>
      <c r="C5" s="644">
        <v>1783</v>
      </c>
      <c r="D5" s="645">
        <v>0</v>
      </c>
      <c r="E5" s="650"/>
      <c r="F5" s="644">
        <v>822077</v>
      </c>
      <c r="G5" s="645">
        <v>838720</v>
      </c>
      <c r="H5" s="650"/>
      <c r="I5" s="646">
        <v>823860</v>
      </c>
      <c r="J5" s="640">
        <v>838720</v>
      </c>
    </row>
    <row r="6" spans="1:11">
      <c r="A6" s="802" t="s">
        <v>4</v>
      </c>
      <c r="B6" s="803"/>
      <c r="C6" s="804">
        <v>0</v>
      </c>
      <c r="D6" s="805">
        <v>0</v>
      </c>
      <c r="E6" s="806"/>
      <c r="F6" s="804">
        <v>2725000</v>
      </c>
      <c r="G6" s="805">
        <v>2823930</v>
      </c>
      <c r="H6" s="806"/>
      <c r="I6" s="807">
        <v>2725000</v>
      </c>
      <c r="J6" s="808">
        <v>2823930</v>
      </c>
    </row>
    <row r="7" spans="1:11">
      <c r="A7" s="643" t="s">
        <v>5</v>
      </c>
      <c r="B7" s="651"/>
      <c r="C7" s="644">
        <v>0</v>
      </c>
      <c r="D7" s="645">
        <v>0</v>
      </c>
      <c r="E7" s="652"/>
      <c r="F7" s="644">
        <v>572000</v>
      </c>
      <c r="G7" s="645">
        <v>928361</v>
      </c>
      <c r="H7" s="652"/>
      <c r="I7" s="646">
        <v>572000</v>
      </c>
      <c r="J7" s="640">
        <v>928361</v>
      </c>
    </row>
    <row r="8" spans="1:11">
      <c r="A8" s="802" t="s">
        <v>6</v>
      </c>
      <c r="B8" s="803"/>
      <c r="C8" s="804">
        <v>0</v>
      </c>
      <c r="D8" s="805">
        <v>0</v>
      </c>
      <c r="E8" s="806"/>
      <c r="F8" s="804">
        <v>613000</v>
      </c>
      <c r="G8" s="805">
        <v>710000</v>
      </c>
      <c r="H8" s="806"/>
      <c r="I8" s="807">
        <v>613000</v>
      </c>
      <c r="J8" s="808">
        <v>710000</v>
      </c>
    </row>
    <row r="9" spans="1:11">
      <c r="A9" s="643" t="s">
        <v>7</v>
      </c>
      <c r="B9" s="651"/>
      <c r="C9" s="644">
        <v>0</v>
      </c>
      <c r="D9" s="645">
        <v>0</v>
      </c>
      <c r="E9" s="652"/>
      <c r="F9" s="644">
        <v>2449470</v>
      </c>
      <c r="G9" s="645">
        <v>2213233</v>
      </c>
      <c r="H9" s="652"/>
      <c r="I9" s="646">
        <v>2449470</v>
      </c>
      <c r="J9" s="640">
        <v>2213233</v>
      </c>
    </row>
    <row r="10" spans="1:11">
      <c r="A10" s="802" t="s">
        <v>8</v>
      </c>
      <c r="B10" s="803"/>
      <c r="C10" s="804">
        <v>11450</v>
      </c>
      <c r="D10" s="805">
        <v>1000</v>
      </c>
      <c r="E10" s="806"/>
      <c r="F10" s="804">
        <v>716750</v>
      </c>
      <c r="G10" s="805">
        <v>712320</v>
      </c>
      <c r="H10" s="806"/>
      <c r="I10" s="807">
        <v>728200</v>
      </c>
      <c r="J10" s="808">
        <v>713320</v>
      </c>
    </row>
    <row r="11" spans="1:11">
      <c r="A11" s="643" t="s">
        <v>9</v>
      </c>
      <c r="B11" s="651"/>
      <c r="C11" s="644">
        <v>0</v>
      </c>
      <c r="D11" s="645">
        <v>1830</v>
      </c>
      <c r="E11" s="652"/>
      <c r="F11" s="644">
        <v>1914537</v>
      </c>
      <c r="G11" s="645">
        <v>2647205</v>
      </c>
      <c r="H11" s="652"/>
      <c r="I11" s="646">
        <v>1914537</v>
      </c>
      <c r="J11" s="640">
        <v>2649035</v>
      </c>
    </row>
    <row r="12" spans="1:11">
      <c r="A12" s="802" t="s">
        <v>10</v>
      </c>
      <c r="B12" s="803"/>
      <c r="C12" s="804">
        <v>1750</v>
      </c>
      <c r="D12" s="805">
        <v>0</v>
      </c>
      <c r="E12" s="806"/>
      <c r="F12" s="804">
        <v>2918859</v>
      </c>
      <c r="G12" s="805">
        <v>3409147</v>
      </c>
      <c r="H12" s="806"/>
      <c r="I12" s="807">
        <v>2920609</v>
      </c>
      <c r="J12" s="808">
        <v>3409147</v>
      </c>
    </row>
    <row r="13" spans="1:11">
      <c r="A13" s="643" t="s">
        <v>523</v>
      </c>
      <c r="B13" s="651"/>
      <c r="C13" s="644">
        <v>3053550</v>
      </c>
      <c r="D13" s="645">
        <v>7602039</v>
      </c>
      <c r="E13" s="652"/>
      <c r="F13" s="644">
        <v>13989450</v>
      </c>
      <c r="G13" s="645">
        <v>8884511</v>
      </c>
      <c r="H13" s="652"/>
      <c r="I13" s="646">
        <v>17043000</v>
      </c>
      <c r="J13" s="640">
        <v>16486550</v>
      </c>
    </row>
    <row r="14" spans="1:11">
      <c r="A14" s="802" t="s">
        <v>12</v>
      </c>
      <c r="B14" s="803"/>
      <c r="C14" s="804">
        <v>4000</v>
      </c>
      <c r="D14" s="805">
        <v>0</v>
      </c>
      <c r="E14" s="806"/>
      <c r="F14" s="804">
        <v>1018161</v>
      </c>
      <c r="G14" s="805">
        <v>1145040</v>
      </c>
      <c r="H14" s="806"/>
      <c r="I14" s="807">
        <v>1022161</v>
      </c>
      <c r="J14" s="808">
        <v>1145040</v>
      </c>
    </row>
    <row r="15" spans="1:11">
      <c r="A15" s="643" t="s">
        <v>13</v>
      </c>
      <c r="B15" s="651"/>
      <c r="C15" s="644">
        <v>112905</v>
      </c>
      <c r="D15" s="645">
        <v>280000</v>
      </c>
      <c r="E15" s="652"/>
      <c r="F15" s="644">
        <v>3606465</v>
      </c>
      <c r="G15" s="645">
        <v>3558700</v>
      </c>
      <c r="H15" s="652"/>
      <c r="I15" s="646">
        <v>3719370</v>
      </c>
      <c r="J15" s="640">
        <v>3838700</v>
      </c>
    </row>
    <row r="16" spans="1:11">
      <c r="A16" s="802" t="s">
        <v>14</v>
      </c>
      <c r="B16" s="803"/>
      <c r="C16" s="804">
        <v>0</v>
      </c>
      <c r="D16" s="805">
        <v>0</v>
      </c>
      <c r="E16" s="806"/>
      <c r="F16" s="804">
        <v>968056</v>
      </c>
      <c r="G16" s="805">
        <v>2443208</v>
      </c>
      <c r="H16" s="806"/>
      <c r="I16" s="807">
        <v>968056</v>
      </c>
      <c r="J16" s="808">
        <v>2443208</v>
      </c>
    </row>
    <row r="17" spans="1:10">
      <c r="A17" s="643" t="s">
        <v>15</v>
      </c>
      <c r="B17" s="651"/>
      <c r="C17" s="644">
        <v>151025</v>
      </c>
      <c r="D17" s="645">
        <v>68000</v>
      </c>
      <c r="E17" s="652"/>
      <c r="F17" s="644">
        <v>1719246</v>
      </c>
      <c r="G17" s="645">
        <v>1744445</v>
      </c>
      <c r="H17" s="652"/>
      <c r="I17" s="646">
        <v>1870271</v>
      </c>
      <c r="J17" s="640">
        <v>1812445</v>
      </c>
    </row>
    <row r="18" spans="1:10">
      <c r="A18" s="802" t="s">
        <v>16</v>
      </c>
      <c r="B18" s="803"/>
      <c r="C18" s="804">
        <v>2632197</v>
      </c>
      <c r="D18" s="805">
        <v>1911672</v>
      </c>
      <c r="E18" s="806"/>
      <c r="F18" s="804">
        <v>3891813</v>
      </c>
      <c r="G18" s="805">
        <v>5032987</v>
      </c>
      <c r="H18" s="806"/>
      <c r="I18" s="807">
        <v>6524010</v>
      </c>
      <c r="J18" s="808">
        <v>6944659</v>
      </c>
    </row>
    <row r="19" spans="1:10">
      <c r="A19" s="643" t="s">
        <v>17</v>
      </c>
      <c r="B19" s="651"/>
      <c r="C19" s="644">
        <v>1283067</v>
      </c>
      <c r="D19" s="645">
        <v>1465190</v>
      </c>
      <c r="E19" s="652"/>
      <c r="F19" s="644">
        <v>7001918</v>
      </c>
      <c r="G19" s="645">
        <v>11549095</v>
      </c>
      <c r="H19" s="652"/>
      <c r="I19" s="646">
        <v>8284985</v>
      </c>
      <c r="J19" s="640">
        <v>13014285</v>
      </c>
    </row>
    <row r="20" spans="1:10">
      <c r="A20" s="809" t="s">
        <v>18</v>
      </c>
      <c r="B20" s="810"/>
      <c r="C20" s="811">
        <v>107341</v>
      </c>
      <c r="D20" s="812">
        <v>181432</v>
      </c>
      <c r="E20" s="813"/>
      <c r="F20" s="811">
        <v>2179438</v>
      </c>
      <c r="G20" s="812">
        <v>4006368</v>
      </c>
      <c r="H20" s="813"/>
      <c r="I20" s="814">
        <v>2286779</v>
      </c>
      <c r="J20" s="815">
        <v>4187800</v>
      </c>
    </row>
    <row r="21" spans="1:10">
      <c r="A21" s="643" t="s">
        <v>19</v>
      </c>
      <c r="B21" s="651"/>
      <c r="C21" s="644">
        <v>73470</v>
      </c>
      <c r="D21" s="645">
        <v>48030</v>
      </c>
      <c r="E21" s="652"/>
      <c r="F21" s="644">
        <v>1327890</v>
      </c>
      <c r="G21" s="645">
        <v>1405911</v>
      </c>
      <c r="H21" s="652"/>
      <c r="I21" s="646">
        <v>1401360</v>
      </c>
      <c r="J21" s="640">
        <v>1453941</v>
      </c>
    </row>
    <row r="22" spans="1:10">
      <c r="A22" s="802" t="s">
        <v>20</v>
      </c>
      <c r="B22" s="803"/>
      <c r="C22" s="804">
        <v>0</v>
      </c>
      <c r="D22" s="805">
        <v>0</v>
      </c>
      <c r="E22" s="806"/>
      <c r="F22" s="804">
        <v>1304610</v>
      </c>
      <c r="G22" s="805">
        <v>1715150</v>
      </c>
      <c r="H22" s="806"/>
      <c r="I22" s="816">
        <v>1304610</v>
      </c>
      <c r="J22" s="817">
        <v>1715150</v>
      </c>
    </row>
    <row r="23" spans="1:10">
      <c r="A23" s="643" t="s">
        <v>21</v>
      </c>
      <c r="B23" s="651"/>
      <c r="C23" s="644">
        <v>925000</v>
      </c>
      <c r="D23" s="645">
        <v>0</v>
      </c>
      <c r="E23" s="652"/>
      <c r="F23" s="644">
        <v>2152700</v>
      </c>
      <c r="G23" s="645">
        <v>4042190</v>
      </c>
      <c r="H23" s="652"/>
      <c r="I23" s="646">
        <v>3077700</v>
      </c>
      <c r="J23" s="640">
        <v>4042190</v>
      </c>
    </row>
    <row r="24" spans="1:10">
      <c r="A24" s="802" t="s">
        <v>22</v>
      </c>
      <c r="B24" s="803"/>
      <c r="C24" s="804">
        <v>96445</v>
      </c>
      <c r="D24" s="805">
        <v>102523</v>
      </c>
      <c r="E24" s="806"/>
      <c r="F24" s="804">
        <v>2014035</v>
      </c>
      <c r="G24" s="805">
        <v>1533585</v>
      </c>
      <c r="H24" s="806"/>
      <c r="I24" s="818">
        <v>2110480</v>
      </c>
      <c r="J24" s="819">
        <v>1636108</v>
      </c>
    </row>
    <row r="25" spans="1:10">
      <c r="A25" s="643" t="s">
        <v>23</v>
      </c>
      <c r="B25" s="651"/>
      <c r="C25" s="644">
        <v>7220</v>
      </c>
      <c r="D25" s="645">
        <v>80969</v>
      </c>
      <c r="E25" s="652"/>
      <c r="F25" s="644">
        <v>1769153</v>
      </c>
      <c r="G25" s="645">
        <v>4249285</v>
      </c>
      <c r="H25" s="652"/>
      <c r="I25" s="646">
        <v>1776373</v>
      </c>
      <c r="J25" s="640">
        <v>4330254</v>
      </c>
    </row>
    <row r="26" spans="1:10">
      <c r="A26" s="802" t="s">
        <v>24</v>
      </c>
      <c r="B26" s="803"/>
      <c r="C26" s="804">
        <v>682264</v>
      </c>
      <c r="D26" s="805">
        <v>60700</v>
      </c>
      <c r="E26" s="806"/>
      <c r="F26" s="804">
        <v>518166</v>
      </c>
      <c r="G26" s="805">
        <v>1727902</v>
      </c>
      <c r="H26" s="806"/>
      <c r="I26" s="807">
        <v>1200430</v>
      </c>
      <c r="J26" s="815">
        <v>1788602</v>
      </c>
    </row>
    <row r="27" spans="1:10">
      <c r="A27" s="643" t="s">
        <v>25</v>
      </c>
      <c r="B27" s="651"/>
      <c r="C27" s="644">
        <v>4000</v>
      </c>
      <c r="D27" s="645">
        <v>0</v>
      </c>
      <c r="E27" s="652"/>
      <c r="F27" s="644">
        <v>1640000</v>
      </c>
      <c r="G27" s="645">
        <v>2075590</v>
      </c>
      <c r="H27" s="652"/>
      <c r="I27" s="646">
        <v>1644000</v>
      </c>
      <c r="J27" s="640">
        <v>2075590</v>
      </c>
    </row>
    <row r="28" spans="1:10">
      <c r="A28" s="802" t="s">
        <v>26</v>
      </c>
      <c r="B28" s="803"/>
      <c r="C28" s="804">
        <v>1500</v>
      </c>
      <c r="D28" s="805">
        <v>500</v>
      </c>
      <c r="E28" s="806"/>
      <c r="F28" s="804">
        <v>2006730</v>
      </c>
      <c r="G28" s="805">
        <v>2255276</v>
      </c>
      <c r="H28" s="806"/>
      <c r="I28" s="807">
        <v>2008230</v>
      </c>
      <c r="J28" s="817">
        <v>2255776</v>
      </c>
    </row>
    <row r="29" spans="1:10">
      <c r="A29" s="643" t="s">
        <v>27</v>
      </c>
      <c r="B29" s="651"/>
      <c r="C29" s="644">
        <v>0</v>
      </c>
      <c r="D29" s="645">
        <v>0</v>
      </c>
      <c r="E29" s="652"/>
      <c r="F29" s="644">
        <v>2581000</v>
      </c>
      <c r="G29" s="645">
        <v>2990250</v>
      </c>
      <c r="H29" s="652"/>
      <c r="I29" s="646">
        <v>2581000</v>
      </c>
      <c r="J29" s="640">
        <v>2990250</v>
      </c>
    </row>
    <row r="30" spans="1:10">
      <c r="A30" s="802" t="s">
        <v>28</v>
      </c>
      <c r="B30" s="803"/>
      <c r="C30" s="804">
        <v>0</v>
      </c>
      <c r="D30" s="805">
        <v>0</v>
      </c>
      <c r="E30" s="806"/>
      <c r="F30" s="804">
        <v>2268533</v>
      </c>
      <c r="G30" s="805">
        <v>2436667</v>
      </c>
      <c r="H30" s="806"/>
      <c r="I30" s="807">
        <v>2268533</v>
      </c>
      <c r="J30" s="817">
        <v>2436667</v>
      </c>
    </row>
    <row r="31" spans="1:10">
      <c r="A31" s="643" t="s">
        <v>29</v>
      </c>
      <c r="B31" s="651"/>
      <c r="C31" s="644">
        <v>0</v>
      </c>
      <c r="D31" s="645">
        <v>0</v>
      </c>
      <c r="E31" s="652"/>
      <c r="F31" s="644">
        <v>1720500</v>
      </c>
      <c r="G31" s="645">
        <v>1805900</v>
      </c>
      <c r="H31" s="652"/>
      <c r="I31" s="646">
        <v>1720500</v>
      </c>
      <c r="J31" s="640">
        <v>1805900</v>
      </c>
    </row>
    <row r="32" spans="1:10">
      <c r="A32" s="802" t="s">
        <v>30</v>
      </c>
      <c r="B32" s="803"/>
      <c r="C32" s="804">
        <v>0</v>
      </c>
      <c r="D32" s="805">
        <v>114324</v>
      </c>
      <c r="E32" s="806"/>
      <c r="F32" s="804">
        <v>3174870</v>
      </c>
      <c r="G32" s="805">
        <v>2829165</v>
      </c>
      <c r="H32" s="806"/>
      <c r="I32" s="814">
        <v>3174870</v>
      </c>
      <c r="J32" s="817">
        <v>2943489</v>
      </c>
    </row>
    <row r="33" spans="1:11">
      <c r="A33" s="643" t="s">
        <v>31</v>
      </c>
      <c r="B33" s="651"/>
      <c r="C33" s="644">
        <v>400</v>
      </c>
      <c r="D33" s="645">
        <v>0</v>
      </c>
      <c r="E33" s="652"/>
      <c r="F33" s="644">
        <v>743000</v>
      </c>
      <c r="G33" s="645">
        <v>1026430</v>
      </c>
      <c r="H33" s="652"/>
      <c r="I33" s="646">
        <v>743400</v>
      </c>
      <c r="J33" s="640">
        <v>1026430</v>
      </c>
    </row>
    <row r="34" spans="1:11">
      <c r="A34" s="802" t="s">
        <v>32</v>
      </c>
      <c r="B34" s="803"/>
      <c r="C34" s="804">
        <v>143500</v>
      </c>
      <c r="D34" s="805">
        <v>131850</v>
      </c>
      <c r="E34" s="806"/>
      <c r="F34" s="804">
        <v>4307933</v>
      </c>
      <c r="G34" s="805">
        <v>5898304</v>
      </c>
      <c r="H34" s="806"/>
      <c r="I34" s="818">
        <v>4451433</v>
      </c>
      <c r="J34" s="817">
        <v>6030154</v>
      </c>
    </row>
    <row r="35" spans="1:11">
      <c r="A35" s="643" t="s">
        <v>33</v>
      </c>
      <c r="B35" s="651"/>
      <c r="C35" s="644">
        <v>79375</v>
      </c>
      <c r="D35" s="645">
        <v>850000</v>
      </c>
      <c r="E35" s="652"/>
      <c r="F35" s="644">
        <v>1282278</v>
      </c>
      <c r="G35" s="645">
        <v>456202</v>
      </c>
      <c r="H35" s="652"/>
      <c r="I35" s="646">
        <v>1361653</v>
      </c>
      <c r="J35" s="640">
        <v>1306202</v>
      </c>
    </row>
    <row r="36" spans="1:11">
      <c r="A36" s="809" t="s">
        <v>34</v>
      </c>
      <c r="B36" s="810"/>
      <c r="C36" s="811">
        <v>0</v>
      </c>
      <c r="D36" s="812">
        <v>0</v>
      </c>
      <c r="E36" s="813"/>
      <c r="F36" s="811">
        <v>1052540</v>
      </c>
      <c r="G36" s="812">
        <v>1101194</v>
      </c>
      <c r="H36" s="813"/>
      <c r="I36" s="816">
        <v>1052540</v>
      </c>
      <c r="J36" s="817">
        <v>1101194</v>
      </c>
    </row>
    <row r="37" spans="1:11" ht="15.75" thickBot="1">
      <c r="A37" s="653" t="s">
        <v>35</v>
      </c>
      <c r="B37" s="647"/>
      <c r="C37" s="654">
        <v>9372244</v>
      </c>
      <c r="D37" s="655">
        <v>12900059</v>
      </c>
      <c r="E37" s="648"/>
      <c r="F37" s="654">
        <v>76970176</v>
      </c>
      <c r="G37" s="655">
        <v>90196271</v>
      </c>
      <c r="H37" s="648"/>
      <c r="I37" s="656">
        <v>86342420</v>
      </c>
      <c r="J37" s="641">
        <v>103096330</v>
      </c>
    </row>
    <row r="38" spans="1:11" ht="72.75" customHeight="1">
      <c r="A38" s="918" t="s">
        <v>672</v>
      </c>
      <c r="B38" s="918"/>
      <c r="C38" s="918"/>
      <c r="D38" s="918"/>
      <c r="E38" s="918"/>
      <c r="F38" s="918"/>
      <c r="G38" s="918"/>
      <c r="H38" s="918"/>
      <c r="I38" s="918"/>
      <c r="J38" s="918"/>
    </row>
    <row r="39" spans="1:11" ht="41.25" customHeight="1">
      <c r="A39" s="979" t="s">
        <v>558</v>
      </c>
      <c r="B39" s="978"/>
      <c r="C39" s="978"/>
      <c r="D39" s="978"/>
      <c r="E39" s="978"/>
      <c r="F39" s="978"/>
      <c r="G39" s="978"/>
      <c r="H39" s="978"/>
      <c r="I39" s="978"/>
      <c r="J39" s="978"/>
    </row>
    <row r="40" spans="1:11" ht="15" customHeight="1">
      <c r="A40" s="633" t="s">
        <v>37</v>
      </c>
      <c r="B40" s="118"/>
      <c r="C40" s="118"/>
      <c r="D40" s="118"/>
      <c r="E40" s="118"/>
      <c r="F40" s="118"/>
      <c r="G40" s="118"/>
      <c r="H40" s="118"/>
      <c r="I40" s="118"/>
      <c r="J40" s="118"/>
      <c r="K40" s="197"/>
    </row>
    <row r="41" spans="1:11" ht="28.5" customHeight="1">
      <c r="A41" s="976" t="s">
        <v>724</v>
      </c>
      <c r="B41" s="976"/>
      <c r="C41" s="976"/>
      <c r="D41" s="976"/>
      <c r="E41" s="976"/>
      <c r="F41" s="976"/>
      <c r="G41" s="976"/>
      <c r="H41" s="976"/>
      <c r="I41" s="976"/>
      <c r="J41" s="976"/>
      <c r="K41" s="279"/>
    </row>
  </sheetData>
  <mergeCells count="7">
    <mergeCell ref="A38:J38"/>
    <mergeCell ref="A41:J41"/>
    <mergeCell ref="A39:J39"/>
    <mergeCell ref="A1:J1"/>
    <mergeCell ref="C3:D3"/>
    <mergeCell ref="F3:G3"/>
    <mergeCell ref="I3:J3"/>
  </mergeCells>
  <pageMargins left="0.7" right="0.7" top="0.75" bottom="0.75" header="0.3" footer="0.3"/>
  <pageSetup orientation="portrait" r:id="rId1"/>
  <webPublishItems count="1">
    <webPublishItem id="5398" divId="C_5398" sourceType="range" sourceRef="A1:J41" destinationFile="C:\Users\lizzeth.romero\Documents\Numeralia_2017\C47.htm"/>
  </webPublishItem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K44"/>
  <sheetViews>
    <sheetView workbookViewId="0">
      <pane ySplit="4" topLeftCell="A5" activePane="bottomLeft" state="frozen"/>
      <selection pane="bottomLeft" sqref="A1:K1"/>
    </sheetView>
  </sheetViews>
  <sheetFormatPr baseColWidth="10" defaultRowHeight="15"/>
  <cols>
    <col min="1" max="1" width="15.7109375" style="280" customWidth="1"/>
    <col min="2" max="11" width="8.7109375" style="280" customWidth="1"/>
    <col min="12" max="16384" width="11.42578125" style="280"/>
  </cols>
  <sheetData>
    <row r="1" spans="1:11" ht="17.25">
      <c r="A1" s="985" t="s">
        <v>285</v>
      </c>
      <c r="B1" s="985"/>
      <c r="C1" s="985"/>
      <c r="D1" s="985"/>
      <c r="E1" s="985"/>
      <c r="F1" s="985"/>
      <c r="G1" s="985"/>
      <c r="H1" s="985"/>
      <c r="I1" s="985"/>
      <c r="J1" s="985"/>
      <c r="K1" s="985"/>
    </row>
    <row r="2" spans="1:11" ht="15.75" thickBot="1">
      <c r="A2" s="100" t="s">
        <v>343</v>
      </c>
    </row>
    <row r="3" spans="1:11" ht="15" customHeight="1">
      <c r="A3" s="983" t="s">
        <v>2</v>
      </c>
      <c r="B3" s="863" t="s">
        <v>286</v>
      </c>
      <c r="C3" s="863"/>
      <c r="D3" s="863"/>
      <c r="E3" s="863"/>
      <c r="F3" s="863"/>
      <c r="G3" s="908" t="s">
        <v>287</v>
      </c>
      <c r="H3" s="908"/>
      <c r="I3" s="908"/>
      <c r="J3" s="908"/>
      <c r="K3" s="909"/>
    </row>
    <row r="4" spans="1:11">
      <c r="A4" s="984"/>
      <c r="B4" s="13" t="s">
        <v>346</v>
      </c>
      <c r="C4" s="13">
        <v>2009</v>
      </c>
      <c r="D4" s="13">
        <v>2010</v>
      </c>
      <c r="E4" s="13">
        <v>2011</v>
      </c>
      <c r="F4" s="13">
        <v>2012</v>
      </c>
      <c r="G4" s="13" t="s">
        <v>346</v>
      </c>
      <c r="H4" s="13">
        <v>2009</v>
      </c>
      <c r="I4" s="13">
        <v>2010</v>
      </c>
      <c r="J4" s="13">
        <v>2011</v>
      </c>
      <c r="K4" s="14">
        <v>2012</v>
      </c>
    </row>
    <row r="5" spans="1:11">
      <c r="A5" s="194" t="s">
        <v>3</v>
      </c>
      <c r="B5" s="195">
        <v>370</v>
      </c>
      <c r="C5" s="195">
        <v>376</v>
      </c>
      <c r="D5" s="195">
        <v>390.55</v>
      </c>
      <c r="E5" s="195">
        <v>401.5</v>
      </c>
      <c r="F5" s="195">
        <v>414.28</v>
      </c>
      <c r="G5" s="6" t="s">
        <v>65</v>
      </c>
      <c r="H5" s="6" t="s">
        <v>65</v>
      </c>
      <c r="I5" s="6">
        <v>0</v>
      </c>
      <c r="J5" s="6">
        <v>0</v>
      </c>
      <c r="K5" s="96">
        <v>0</v>
      </c>
    </row>
    <row r="6" spans="1:11">
      <c r="A6" s="7" t="s">
        <v>4</v>
      </c>
      <c r="B6" s="8">
        <v>1231.5</v>
      </c>
      <c r="C6" s="8">
        <v>1281.2</v>
      </c>
      <c r="D6" s="8">
        <v>1284.3</v>
      </c>
      <c r="E6" s="8">
        <v>1323.98</v>
      </c>
      <c r="F6" s="8">
        <v>1361.91</v>
      </c>
      <c r="G6" s="8">
        <v>56.5</v>
      </c>
      <c r="H6" s="8">
        <v>54.8</v>
      </c>
      <c r="I6" s="8">
        <v>58.9</v>
      </c>
      <c r="J6" s="8">
        <v>61.19</v>
      </c>
      <c r="K6" s="97">
        <v>63.42</v>
      </c>
    </row>
    <row r="7" spans="1:11">
      <c r="A7" s="194" t="s">
        <v>5</v>
      </c>
      <c r="B7" s="6">
        <v>157.30000000000001</v>
      </c>
      <c r="C7" s="6">
        <v>167.6</v>
      </c>
      <c r="D7" s="6">
        <v>185.94</v>
      </c>
      <c r="E7" s="6">
        <v>198.94</v>
      </c>
      <c r="F7" s="6">
        <v>211.99</v>
      </c>
      <c r="G7" s="6">
        <v>37.700000000000003</v>
      </c>
      <c r="H7" s="6">
        <v>36.4</v>
      </c>
      <c r="I7" s="6">
        <v>44.01</v>
      </c>
      <c r="J7" s="6">
        <v>45.61</v>
      </c>
      <c r="K7" s="96">
        <v>47.16</v>
      </c>
    </row>
    <row r="8" spans="1:11">
      <c r="A8" s="7" t="s">
        <v>6</v>
      </c>
      <c r="B8" s="8">
        <v>108.5</v>
      </c>
      <c r="C8" s="8">
        <v>110.5</v>
      </c>
      <c r="D8" s="8">
        <v>214.25</v>
      </c>
      <c r="E8" s="8">
        <v>220.4</v>
      </c>
      <c r="F8" s="8">
        <v>224.81</v>
      </c>
      <c r="G8" s="8">
        <v>134.5</v>
      </c>
      <c r="H8" s="8">
        <v>137.5</v>
      </c>
      <c r="I8" s="8">
        <v>44.9</v>
      </c>
      <c r="J8" s="8">
        <v>46.05</v>
      </c>
      <c r="K8" s="97">
        <v>47.12</v>
      </c>
    </row>
    <row r="9" spans="1:11">
      <c r="A9" s="194" t="s">
        <v>7</v>
      </c>
      <c r="B9" s="6">
        <v>623.1</v>
      </c>
      <c r="C9" s="6">
        <v>644.5</v>
      </c>
      <c r="D9" s="6">
        <v>675.41</v>
      </c>
      <c r="E9" s="6">
        <v>696.25</v>
      </c>
      <c r="F9" s="6">
        <v>715.58</v>
      </c>
      <c r="G9" s="6">
        <v>241.9</v>
      </c>
      <c r="H9" s="6">
        <v>238.5</v>
      </c>
      <c r="I9" s="6">
        <v>257.17</v>
      </c>
      <c r="J9" s="6">
        <v>263.7</v>
      </c>
      <c r="K9" s="96">
        <v>269.92</v>
      </c>
    </row>
    <row r="10" spans="1:11">
      <c r="A10" s="7" t="s">
        <v>8</v>
      </c>
      <c r="B10" s="8">
        <v>97.1</v>
      </c>
      <c r="C10" s="8">
        <v>100.4</v>
      </c>
      <c r="D10" s="8">
        <v>108.31</v>
      </c>
      <c r="E10" s="8">
        <v>112.63</v>
      </c>
      <c r="F10" s="8">
        <v>143.66</v>
      </c>
      <c r="G10" s="8">
        <v>92.9</v>
      </c>
      <c r="H10" s="8">
        <v>96.6</v>
      </c>
      <c r="I10" s="8">
        <v>103.39</v>
      </c>
      <c r="J10" s="8">
        <v>108.2</v>
      </c>
      <c r="K10" s="97">
        <v>84.47</v>
      </c>
    </row>
    <row r="11" spans="1:11">
      <c r="A11" s="194" t="s">
        <v>9</v>
      </c>
      <c r="B11" s="6">
        <v>328.1</v>
      </c>
      <c r="C11" s="6">
        <v>335.6</v>
      </c>
      <c r="D11" s="6">
        <v>403.56</v>
      </c>
      <c r="E11" s="6">
        <v>416.11</v>
      </c>
      <c r="F11" s="6">
        <v>532.42999999999995</v>
      </c>
      <c r="G11" s="6">
        <v>803.9</v>
      </c>
      <c r="H11" s="6">
        <v>817.4</v>
      </c>
      <c r="I11" s="6">
        <v>837.44</v>
      </c>
      <c r="J11" s="6">
        <v>865.04</v>
      </c>
      <c r="K11" s="96">
        <v>790.69</v>
      </c>
    </row>
    <row r="12" spans="1:11">
      <c r="A12" s="7" t="s">
        <v>10</v>
      </c>
      <c r="B12" s="8">
        <v>1023.6</v>
      </c>
      <c r="C12" s="8">
        <v>1060.2</v>
      </c>
      <c r="D12" s="8">
        <v>1037.73</v>
      </c>
      <c r="E12" s="8">
        <v>1058.06</v>
      </c>
      <c r="F12" s="8">
        <v>1074.8900000000001</v>
      </c>
      <c r="G12" s="8">
        <v>213.4</v>
      </c>
      <c r="H12" s="8">
        <v>202.8</v>
      </c>
      <c r="I12" s="8">
        <v>225.17</v>
      </c>
      <c r="J12" s="8">
        <v>230.39</v>
      </c>
      <c r="K12" s="97">
        <v>235.46</v>
      </c>
    </row>
    <row r="13" spans="1:11">
      <c r="A13" s="699" t="s">
        <v>523</v>
      </c>
      <c r="B13" s="6">
        <v>4745</v>
      </c>
      <c r="C13" s="6">
        <v>4782</v>
      </c>
      <c r="D13" s="6">
        <v>4836.25</v>
      </c>
      <c r="E13" s="6">
        <v>4891</v>
      </c>
      <c r="F13" s="6">
        <v>4949.3999999999996</v>
      </c>
      <c r="G13" s="6" t="s">
        <v>65</v>
      </c>
      <c r="H13" s="6" t="s">
        <v>65</v>
      </c>
      <c r="I13" s="6">
        <v>0</v>
      </c>
      <c r="J13" s="6">
        <v>0</v>
      </c>
      <c r="K13" s="96">
        <v>0</v>
      </c>
    </row>
    <row r="14" spans="1:11">
      <c r="A14" s="7" t="s">
        <v>12</v>
      </c>
      <c r="B14" s="8">
        <v>381.3</v>
      </c>
      <c r="C14" s="8">
        <v>389.8</v>
      </c>
      <c r="D14" s="8">
        <v>406.5</v>
      </c>
      <c r="E14" s="8">
        <v>428.07</v>
      </c>
      <c r="F14" s="8">
        <v>438.78</v>
      </c>
      <c r="G14" s="8">
        <v>103.7</v>
      </c>
      <c r="H14" s="8">
        <v>103.2</v>
      </c>
      <c r="I14" s="8">
        <v>115.45</v>
      </c>
      <c r="J14" s="8">
        <v>106.65</v>
      </c>
      <c r="K14" s="97">
        <v>108.72</v>
      </c>
    </row>
    <row r="15" spans="1:11">
      <c r="A15" s="194" t="s">
        <v>13</v>
      </c>
      <c r="B15" s="6">
        <v>1190.9000000000001</v>
      </c>
      <c r="C15" s="6">
        <v>1223.2</v>
      </c>
      <c r="D15" s="6">
        <v>1513.69</v>
      </c>
      <c r="E15" s="6">
        <v>1565.46</v>
      </c>
      <c r="F15" s="6">
        <v>1720.94</v>
      </c>
      <c r="G15" s="6">
        <v>492.1</v>
      </c>
      <c r="H15" s="6">
        <v>484.8</v>
      </c>
      <c r="I15" s="6">
        <v>345.99</v>
      </c>
      <c r="J15" s="6">
        <v>356.27</v>
      </c>
      <c r="K15" s="96">
        <v>261.01</v>
      </c>
    </row>
    <row r="16" spans="1:11">
      <c r="A16" s="7" t="s">
        <v>14</v>
      </c>
      <c r="B16" s="8">
        <v>379.1</v>
      </c>
      <c r="C16" s="8">
        <v>379.7</v>
      </c>
      <c r="D16" s="8">
        <v>454.84</v>
      </c>
      <c r="E16" s="8">
        <v>468.79</v>
      </c>
      <c r="F16" s="8">
        <v>506.14</v>
      </c>
      <c r="G16" s="8">
        <v>491.9</v>
      </c>
      <c r="H16" s="8">
        <v>496.3</v>
      </c>
      <c r="I16" s="8">
        <v>505.11</v>
      </c>
      <c r="J16" s="8">
        <v>518.53</v>
      </c>
      <c r="K16" s="97">
        <v>506.73</v>
      </c>
    </row>
    <row r="17" spans="1:11">
      <c r="A17" s="194" t="s">
        <v>15</v>
      </c>
      <c r="B17" s="6">
        <v>177.2</v>
      </c>
      <c r="C17" s="6">
        <v>177.8</v>
      </c>
      <c r="D17" s="6">
        <v>290.76</v>
      </c>
      <c r="E17" s="6">
        <v>297.91000000000003</v>
      </c>
      <c r="F17" s="6">
        <v>325.54000000000002</v>
      </c>
      <c r="G17" s="6">
        <v>457.8</v>
      </c>
      <c r="H17" s="6">
        <v>464.2</v>
      </c>
      <c r="I17" s="6">
        <v>419.17</v>
      </c>
      <c r="J17" s="6">
        <v>439.39</v>
      </c>
      <c r="K17" s="96">
        <v>440.96</v>
      </c>
    </row>
    <row r="18" spans="1:11">
      <c r="A18" s="7" t="s">
        <v>16</v>
      </c>
      <c r="B18" s="8">
        <v>2196.1999999999998</v>
      </c>
      <c r="C18" s="8">
        <v>2251.4</v>
      </c>
      <c r="D18" s="8">
        <v>2310.31</v>
      </c>
      <c r="E18" s="8">
        <v>2406.2600000000002</v>
      </c>
      <c r="F18" s="8">
        <v>2482.02</v>
      </c>
      <c r="G18" s="8">
        <v>513.79999999999995</v>
      </c>
      <c r="H18" s="8">
        <v>515.6</v>
      </c>
      <c r="I18" s="8">
        <v>580.49</v>
      </c>
      <c r="J18" s="8">
        <v>564.84</v>
      </c>
      <c r="K18" s="97">
        <v>569.38</v>
      </c>
    </row>
    <row r="19" spans="1:11">
      <c r="A19" s="194" t="s">
        <v>17</v>
      </c>
      <c r="B19" s="6">
        <v>3547.8</v>
      </c>
      <c r="C19" s="6">
        <v>3594.9</v>
      </c>
      <c r="D19" s="6">
        <v>3651</v>
      </c>
      <c r="E19" s="6">
        <v>4163</v>
      </c>
      <c r="F19" s="6">
        <v>4642.45</v>
      </c>
      <c r="G19" s="6">
        <v>2621.1999999999998</v>
      </c>
      <c r="H19" s="6">
        <v>2719.1</v>
      </c>
      <c r="I19" s="6">
        <v>2833.23</v>
      </c>
      <c r="J19" s="6">
        <v>2447.15</v>
      </c>
      <c r="K19" s="96">
        <v>2155.67</v>
      </c>
    </row>
    <row r="20" spans="1:11">
      <c r="A20" s="7" t="s">
        <v>18</v>
      </c>
      <c r="B20" s="8">
        <v>441.1</v>
      </c>
      <c r="C20" s="8">
        <v>447.7</v>
      </c>
      <c r="D20" s="8">
        <v>493.96</v>
      </c>
      <c r="E20" s="8">
        <v>561.36</v>
      </c>
      <c r="F20" s="8">
        <v>640.59</v>
      </c>
      <c r="G20" s="8">
        <v>658.9</v>
      </c>
      <c r="H20" s="8">
        <v>658.3</v>
      </c>
      <c r="I20" s="8">
        <v>719.67</v>
      </c>
      <c r="J20" s="8">
        <v>686.94</v>
      </c>
      <c r="K20" s="97">
        <v>640.55999999999995</v>
      </c>
    </row>
    <row r="21" spans="1:11">
      <c r="A21" s="194" t="s">
        <v>19</v>
      </c>
      <c r="B21" s="6">
        <v>159.5</v>
      </c>
      <c r="C21" s="6">
        <v>225.2</v>
      </c>
      <c r="D21" s="6">
        <v>490.97</v>
      </c>
      <c r="E21" s="6">
        <v>505.86</v>
      </c>
      <c r="F21" s="6">
        <v>519.63</v>
      </c>
      <c r="G21" s="6">
        <v>388.5</v>
      </c>
      <c r="H21" s="6">
        <v>332.8</v>
      </c>
      <c r="I21" s="6">
        <v>105.81</v>
      </c>
      <c r="J21" s="6">
        <v>109.17</v>
      </c>
      <c r="K21" s="96">
        <v>111.82</v>
      </c>
    </row>
    <row r="22" spans="1:11">
      <c r="A22" s="7" t="s">
        <v>20</v>
      </c>
      <c r="B22" s="8">
        <v>156.80000000000001</v>
      </c>
      <c r="C22" s="8">
        <v>205.6</v>
      </c>
      <c r="D22" s="8">
        <v>234.49</v>
      </c>
      <c r="E22" s="8">
        <v>242.63</v>
      </c>
      <c r="F22" s="8">
        <v>252.34</v>
      </c>
      <c r="G22" s="8">
        <v>122.2</v>
      </c>
      <c r="H22" s="8">
        <v>86.4</v>
      </c>
      <c r="I22" s="8">
        <v>84.89</v>
      </c>
      <c r="J22" s="8">
        <v>89.52</v>
      </c>
      <c r="K22" s="97">
        <v>94.41</v>
      </c>
    </row>
    <row r="23" spans="1:11">
      <c r="A23" s="194" t="s">
        <v>21</v>
      </c>
      <c r="B23" s="6">
        <v>1868.3</v>
      </c>
      <c r="C23" s="6">
        <v>1925.3</v>
      </c>
      <c r="D23" s="6">
        <v>1993.44</v>
      </c>
      <c r="E23" s="6">
        <v>2044.91</v>
      </c>
      <c r="F23" s="6">
        <v>2098.17</v>
      </c>
      <c r="G23" s="6">
        <v>45.7</v>
      </c>
      <c r="H23" s="6">
        <v>45.7</v>
      </c>
      <c r="I23" s="6">
        <v>52.39</v>
      </c>
      <c r="J23" s="6">
        <v>53.84</v>
      </c>
      <c r="K23" s="96">
        <v>55.33</v>
      </c>
    </row>
    <row r="24" spans="1:11">
      <c r="A24" s="7" t="s">
        <v>22</v>
      </c>
      <c r="B24" s="8">
        <v>12.3</v>
      </c>
      <c r="C24" s="8">
        <v>12.1</v>
      </c>
      <c r="D24" s="8">
        <v>48.14</v>
      </c>
      <c r="E24" s="8">
        <v>50.09</v>
      </c>
      <c r="F24" s="8">
        <v>81.569999999999993</v>
      </c>
      <c r="G24" s="8">
        <v>790.7</v>
      </c>
      <c r="H24" s="8">
        <v>797.9</v>
      </c>
      <c r="I24" s="8">
        <v>829.69</v>
      </c>
      <c r="J24" s="8">
        <v>849.63</v>
      </c>
      <c r="K24" s="97">
        <v>840.05</v>
      </c>
    </row>
    <row r="25" spans="1:11">
      <c r="A25" s="194" t="s">
        <v>23</v>
      </c>
      <c r="B25" s="6">
        <v>1398.1</v>
      </c>
      <c r="C25" s="6">
        <v>1445.5</v>
      </c>
      <c r="D25" s="6">
        <v>1490.76</v>
      </c>
      <c r="E25" s="6">
        <v>1584.98</v>
      </c>
      <c r="F25" s="6">
        <v>1609.45</v>
      </c>
      <c r="G25" s="6">
        <v>337.9</v>
      </c>
      <c r="H25" s="6">
        <v>324.5</v>
      </c>
      <c r="I25" s="6">
        <v>325.12</v>
      </c>
      <c r="J25" s="6">
        <v>271.02999999999997</v>
      </c>
      <c r="K25" s="96">
        <v>284.89999999999998</v>
      </c>
    </row>
    <row r="26" spans="1:11">
      <c r="A26" s="7" t="s">
        <v>24</v>
      </c>
      <c r="B26" s="8">
        <v>414.2</v>
      </c>
      <c r="C26" s="8">
        <v>425.5</v>
      </c>
      <c r="D26" s="8">
        <v>510.6</v>
      </c>
      <c r="E26" s="8">
        <v>529.61</v>
      </c>
      <c r="F26" s="8">
        <v>562.41999999999996</v>
      </c>
      <c r="G26" s="8">
        <v>147.80000000000001</v>
      </c>
      <c r="H26" s="8">
        <v>151.5</v>
      </c>
      <c r="I26" s="8">
        <v>108.08</v>
      </c>
      <c r="J26" s="8">
        <v>112.79</v>
      </c>
      <c r="K26" s="97">
        <v>103.71</v>
      </c>
    </row>
    <row r="27" spans="1:11">
      <c r="A27" s="194" t="s">
        <v>25</v>
      </c>
      <c r="B27" s="6">
        <v>315.8</v>
      </c>
      <c r="C27" s="6">
        <v>332</v>
      </c>
      <c r="D27" s="6">
        <v>452.6</v>
      </c>
      <c r="E27" s="6">
        <v>470.85</v>
      </c>
      <c r="F27" s="6">
        <v>487.28</v>
      </c>
      <c r="G27" s="6">
        <v>109.2</v>
      </c>
      <c r="H27" s="6">
        <v>110</v>
      </c>
      <c r="I27" s="6">
        <v>0</v>
      </c>
      <c r="J27" s="6">
        <v>0.01</v>
      </c>
      <c r="K27" s="96">
        <v>0</v>
      </c>
    </row>
    <row r="28" spans="1:11">
      <c r="A28" s="7" t="s">
        <v>26</v>
      </c>
      <c r="B28" s="8">
        <v>413.3</v>
      </c>
      <c r="C28" s="8">
        <v>422.9</v>
      </c>
      <c r="D28" s="8">
        <v>516.02</v>
      </c>
      <c r="E28" s="8">
        <v>562.02</v>
      </c>
      <c r="F28" s="8">
        <v>661.63</v>
      </c>
      <c r="G28" s="8">
        <v>300.7</v>
      </c>
      <c r="H28" s="8">
        <v>303.10000000000002</v>
      </c>
      <c r="I28" s="8">
        <v>241.36</v>
      </c>
      <c r="J28" s="8">
        <v>215.43</v>
      </c>
      <c r="K28" s="97">
        <v>132.24</v>
      </c>
    </row>
    <row r="29" spans="1:11">
      <c r="A29" s="194" t="s">
        <v>27</v>
      </c>
      <c r="B29" s="6">
        <v>710.7</v>
      </c>
      <c r="C29" s="6">
        <v>725.3</v>
      </c>
      <c r="D29" s="6">
        <v>762.48</v>
      </c>
      <c r="E29" s="6">
        <v>782.02</v>
      </c>
      <c r="F29" s="6">
        <v>830.4</v>
      </c>
      <c r="G29" s="6">
        <v>176.3</v>
      </c>
      <c r="H29" s="6">
        <v>176.7</v>
      </c>
      <c r="I29" s="6">
        <v>184.7</v>
      </c>
      <c r="J29" s="6">
        <v>187.06</v>
      </c>
      <c r="K29" s="96">
        <v>158.75</v>
      </c>
    </row>
    <row r="30" spans="1:11">
      <c r="A30" s="7" t="s">
        <v>28</v>
      </c>
      <c r="B30" s="8">
        <v>399.3</v>
      </c>
      <c r="C30" s="8">
        <v>410.3</v>
      </c>
      <c r="D30" s="8">
        <v>426.25</v>
      </c>
      <c r="E30" s="8">
        <v>441.12</v>
      </c>
      <c r="F30" s="8">
        <v>455.31</v>
      </c>
      <c r="G30" s="8">
        <v>432.7</v>
      </c>
      <c r="H30" s="8">
        <v>436.7</v>
      </c>
      <c r="I30" s="8">
        <v>478.95</v>
      </c>
      <c r="J30" s="8">
        <v>493.28</v>
      </c>
      <c r="K30" s="97">
        <v>506.46</v>
      </c>
    </row>
    <row r="31" spans="1:11">
      <c r="A31" s="194" t="s">
        <v>29</v>
      </c>
      <c r="B31" s="6">
        <v>216</v>
      </c>
      <c r="C31" s="6">
        <v>222.1</v>
      </c>
      <c r="D31" s="6">
        <v>253.25</v>
      </c>
      <c r="E31" s="6">
        <v>262.36</v>
      </c>
      <c r="F31" s="6">
        <v>270.13</v>
      </c>
      <c r="G31" s="6">
        <v>412</v>
      </c>
      <c r="H31" s="6">
        <v>416.9</v>
      </c>
      <c r="I31" s="6">
        <v>449.38</v>
      </c>
      <c r="J31" s="6">
        <v>463.99</v>
      </c>
      <c r="K31" s="96">
        <v>478.12</v>
      </c>
    </row>
    <row r="32" spans="1:11">
      <c r="A32" s="7" t="s">
        <v>30</v>
      </c>
      <c r="B32" s="8">
        <v>776.8</v>
      </c>
      <c r="C32" s="8">
        <v>851</v>
      </c>
      <c r="D32" s="8">
        <v>1078.75</v>
      </c>
      <c r="E32" s="8">
        <v>1106.72</v>
      </c>
      <c r="F32" s="8">
        <v>1134.51</v>
      </c>
      <c r="G32" s="8">
        <v>318.2</v>
      </c>
      <c r="H32" s="8">
        <v>270</v>
      </c>
      <c r="I32" s="8">
        <v>80.13</v>
      </c>
      <c r="J32" s="8">
        <v>81.36</v>
      </c>
      <c r="K32" s="97">
        <v>80.94</v>
      </c>
    </row>
    <row r="33" spans="1:11">
      <c r="A33" s="194" t="s">
        <v>31</v>
      </c>
      <c r="B33" s="6">
        <v>256.2</v>
      </c>
      <c r="C33" s="6">
        <v>268.7</v>
      </c>
      <c r="D33" s="6">
        <v>277.87</v>
      </c>
      <c r="E33" s="6">
        <v>285.89999999999998</v>
      </c>
      <c r="F33" s="6">
        <v>293.94</v>
      </c>
      <c r="G33" s="6">
        <v>37.799999999999997</v>
      </c>
      <c r="H33" s="6">
        <v>38.299999999999997</v>
      </c>
      <c r="I33" s="6">
        <v>43.33</v>
      </c>
      <c r="J33" s="6">
        <v>44.44</v>
      </c>
      <c r="K33" s="96">
        <v>45.51</v>
      </c>
    </row>
    <row r="34" spans="1:11">
      <c r="A34" s="7" t="s">
        <v>32</v>
      </c>
      <c r="B34" s="8">
        <v>754.5</v>
      </c>
      <c r="C34" s="8">
        <v>776.4</v>
      </c>
      <c r="D34" s="8">
        <v>851.95</v>
      </c>
      <c r="E34" s="8">
        <v>873.2</v>
      </c>
      <c r="F34" s="8">
        <v>1033.54</v>
      </c>
      <c r="G34" s="8">
        <v>1280.5</v>
      </c>
      <c r="H34" s="8">
        <v>1293.5999999999999</v>
      </c>
      <c r="I34" s="8">
        <v>1345.35</v>
      </c>
      <c r="J34" s="8">
        <v>1378.85</v>
      </c>
      <c r="K34" s="97">
        <v>1267.78</v>
      </c>
    </row>
    <row r="35" spans="1:11">
      <c r="A35" s="194" t="s">
        <v>33</v>
      </c>
      <c r="B35" s="6">
        <v>324.60000000000002</v>
      </c>
      <c r="C35" s="6">
        <v>330.1</v>
      </c>
      <c r="D35" s="6">
        <v>361.73</v>
      </c>
      <c r="E35" s="6">
        <v>370.66</v>
      </c>
      <c r="F35" s="6">
        <v>378.27</v>
      </c>
      <c r="G35" s="6">
        <v>237.4</v>
      </c>
      <c r="H35" s="6">
        <v>242.9</v>
      </c>
      <c r="I35" s="6">
        <v>229.57</v>
      </c>
      <c r="J35" s="6">
        <v>235.24</v>
      </c>
      <c r="K35" s="96">
        <v>242.23</v>
      </c>
    </row>
    <row r="36" spans="1:11">
      <c r="A36" s="7" t="s">
        <v>34</v>
      </c>
      <c r="B36" s="8">
        <v>193.6</v>
      </c>
      <c r="C36" s="8">
        <v>199.5</v>
      </c>
      <c r="D36" s="8">
        <v>233.63</v>
      </c>
      <c r="E36" s="8">
        <v>240.45</v>
      </c>
      <c r="F36" s="8">
        <v>269.39</v>
      </c>
      <c r="G36" s="8">
        <v>169.4</v>
      </c>
      <c r="H36" s="8">
        <v>172.5</v>
      </c>
      <c r="I36" s="8">
        <v>169.7</v>
      </c>
      <c r="J36" s="8">
        <v>173.83</v>
      </c>
      <c r="K36" s="97">
        <v>155.83000000000001</v>
      </c>
    </row>
    <row r="37" spans="1:11" ht="15.75" thickBot="1">
      <c r="A37" s="240" t="s">
        <v>35</v>
      </c>
      <c r="B37" s="10">
        <v>25368.2</v>
      </c>
      <c r="C37" s="10">
        <v>26100</v>
      </c>
      <c r="D37" s="10">
        <v>28240.38</v>
      </c>
      <c r="E37" s="10">
        <v>29563.08</v>
      </c>
      <c r="F37" s="10">
        <v>31323.39</v>
      </c>
      <c r="G37" s="10">
        <v>12227.2</v>
      </c>
      <c r="H37" s="10">
        <v>12225</v>
      </c>
      <c r="I37" s="10">
        <v>11818.42</v>
      </c>
      <c r="J37" s="10">
        <v>11499.42</v>
      </c>
      <c r="K37" s="99">
        <v>10779.36</v>
      </c>
    </row>
    <row r="38" spans="1:11" ht="38.25" customHeight="1">
      <c r="A38" s="878" t="s">
        <v>344</v>
      </c>
      <c r="B38" s="878"/>
      <c r="C38" s="878"/>
      <c r="D38" s="878"/>
      <c r="E38" s="878"/>
      <c r="F38" s="878"/>
      <c r="G38" s="878"/>
      <c r="H38" s="878"/>
      <c r="I38" s="878"/>
      <c r="J38" s="878"/>
      <c r="K38" s="878"/>
    </row>
    <row r="39" spans="1:11" ht="9" customHeight="1">
      <c r="A39" s="979" t="s">
        <v>36</v>
      </c>
      <c r="B39" s="978"/>
      <c r="C39" s="978"/>
      <c r="D39" s="978"/>
      <c r="E39" s="978"/>
      <c r="F39" s="978"/>
      <c r="G39" s="978"/>
    </row>
    <row r="40" spans="1:11">
      <c r="A40" s="982" t="s">
        <v>456</v>
      </c>
      <c r="B40" s="976"/>
      <c r="C40" s="976"/>
      <c r="D40" s="976"/>
      <c r="E40" s="976"/>
      <c r="F40" s="976"/>
      <c r="G40" s="976"/>
      <c r="H40" s="976"/>
      <c r="I40" s="976"/>
      <c r="J40" s="976"/>
      <c r="K40" s="976"/>
    </row>
    <row r="41" spans="1:11" ht="9" customHeight="1">
      <c r="A41" s="242" t="s">
        <v>66</v>
      </c>
    </row>
    <row r="42" spans="1:11" ht="35.1" customHeight="1">
      <c r="A42" s="976" t="s">
        <v>720</v>
      </c>
      <c r="B42" s="976"/>
      <c r="C42" s="976"/>
      <c r="D42" s="976"/>
      <c r="E42" s="976"/>
      <c r="F42" s="976"/>
      <c r="G42" s="976"/>
      <c r="H42" s="976"/>
      <c r="I42" s="976"/>
      <c r="J42" s="976"/>
      <c r="K42" s="976"/>
    </row>
    <row r="44" spans="1:11">
      <c r="B44" s="130"/>
      <c r="C44" s="130"/>
      <c r="D44" s="130"/>
      <c r="E44" s="130"/>
      <c r="F44" s="130"/>
      <c r="G44" s="130"/>
      <c r="H44" s="130"/>
      <c r="I44" s="130"/>
      <c r="J44" s="130"/>
      <c r="K44" s="130"/>
    </row>
  </sheetData>
  <mergeCells count="8">
    <mergeCell ref="A42:K42"/>
    <mergeCell ref="A40:K40"/>
    <mergeCell ref="A3:A4"/>
    <mergeCell ref="A39:G39"/>
    <mergeCell ref="A1:K1"/>
    <mergeCell ref="B3:F3"/>
    <mergeCell ref="G3:K3"/>
    <mergeCell ref="A38:K38"/>
  </mergeCells>
  <pageMargins left="0.7" right="0.7" top="0.75" bottom="0.75" header="0.3" footer="0.3"/>
  <webPublishItems count="1">
    <webPublishItem id="7685" divId="C_7685" sourceType="range" sourceRef="A1:K42" destinationFile="C:\Users\lizzeth.romero\Documents\Numeralia_2017\C48.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40"/>
  <sheetViews>
    <sheetView zoomScaleNormal="100" workbookViewId="0">
      <pane ySplit="3" topLeftCell="A4" activePane="bottomLeft" state="frozen"/>
      <selection pane="bottomLeft" sqref="A1:K1"/>
    </sheetView>
  </sheetViews>
  <sheetFormatPr baseColWidth="10" defaultRowHeight="15"/>
  <cols>
    <col min="1" max="1" width="16.5703125" customWidth="1"/>
    <col min="2" max="2" width="1.7109375" customWidth="1"/>
    <col min="3" max="6" width="15.7109375" customWidth="1"/>
    <col min="7" max="7" width="15.7109375" style="317" customWidth="1"/>
    <col min="8" max="8" width="1.7109375" customWidth="1"/>
    <col min="9" max="10" width="15.7109375" style="286" customWidth="1"/>
    <col min="11" max="11" width="1.7109375" customWidth="1"/>
    <col min="244" max="244" width="16.5703125" customWidth="1"/>
    <col min="245" max="245" width="1.7109375" customWidth="1"/>
    <col min="246" max="249" width="7.7109375" customWidth="1"/>
    <col min="250" max="250" width="1.7109375" customWidth="1"/>
    <col min="251" max="254" width="7.7109375" customWidth="1"/>
    <col min="255" max="255" width="1.7109375" customWidth="1"/>
    <col min="500" max="500" width="16.5703125" customWidth="1"/>
    <col min="501" max="501" width="1.7109375" customWidth="1"/>
    <col min="502" max="505" width="7.7109375" customWidth="1"/>
    <col min="506" max="506" width="1.7109375" customWidth="1"/>
    <col min="507" max="510" width="7.7109375" customWidth="1"/>
    <col min="511" max="511" width="1.7109375" customWidth="1"/>
    <col min="756" max="756" width="16.5703125" customWidth="1"/>
    <col min="757" max="757" width="1.7109375" customWidth="1"/>
    <col min="758" max="761" width="7.7109375" customWidth="1"/>
    <col min="762" max="762" width="1.7109375" customWidth="1"/>
    <col min="763" max="766" width="7.7109375" customWidth="1"/>
    <col min="767" max="767" width="1.7109375" customWidth="1"/>
    <col min="1012" max="1012" width="16.5703125" customWidth="1"/>
    <col min="1013" max="1013" width="1.7109375" customWidth="1"/>
    <col min="1014" max="1017" width="7.7109375" customWidth="1"/>
    <col min="1018" max="1018" width="1.7109375" customWidth="1"/>
    <col min="1019" max="1022" width="7.7109375" customWidth="1"/>
    <col min="1023" max="1023" width="1.7109375" customWidth="1"/>
    <col min="1268" max="1268" width="16.5703125" customWidth="1"/>
    <col min="1269" max="1269" width="1.7109375" customWidth="1"/>
    <col min="1270" max="1273" width="7.7109375" customWidth="1"/>
    <col min="1274" max="1274" width="1.7109375" customWidth="1"/>
    <col min="1275" max="1278" width="7.7109375" customWidth="1"/>
    <col min="1279" max="1279" width="1.7109375" customWidth="1"/>
    <col min="1524" max="1524" width="16.5703125" customWidth="1"/>
    <col min="1525" max="1525" width="1.7109375" customWidth="1"/>
    <col min="1526" max="1529" width="7.7109375" customWidth="1"/>
    <col min="1530" max="1530" width="1.7109375" customWidth="1"/>
    <col min="1531" max="1534" width="7.7109375" customWidth="1"/>
    <col min="1535" max="1535" width="1.7109375" customWidth="1"/>
    <col min="1780" max="1780" width="16.5703125" customWidth="1"/>
    <col min="1781" max="1781" width="1.7109375" customWidth="1"/>
    <col min="1782" max="1785" width="7.7109375" customWidth="1"/>
    <col min="1786" max="1786" width="1.7109375" customWidth="1"/>
    <col min="1787" max="1790" width="7.7109375" customWidth="1"/>
    <col min="1791" max="1791" width="1.7109375" customWidth="1"/>
    <col min="2036" max="2036" width="16.5703125" customWidth="1"/>
    <col min="2037" max="2037" width="1.7109375" customWidth="1"/>
    <col min="2038" max="2041" width="7.7109375" customWidth="1"/>
    <col min="2042" max="2042" width="1.7109375" customWidth="1"/>
    <col min="2043" max="2046" width="7.7109375" customWidth="1"/>
    <col min="2047" max="2047" width="1.7109375" customWidth="1"/>
    <col min="2292" max="2292" width="16.5703125" customWidth="1"/>
    <col min="2293" max="2293" width="1.7109375" customWidth="1"/>
    <col min="2294" max="2297" width="7.7109375" customWidth="1"/>
    <col min="2298" max="2298" width="1.7109375" customWidth="1"/>
    <col min="2299" max="2302" width="7.7109375" customWidth="1"/>
    <col min="2303" max="2303" width="1.7109375" customWidth="1"/>
    <col min="2548" max="2548" width="16.5703125" customWidth="1"/>
    <col min="2549" max="2549" width="1.7109375" customWidth="1"/>
    <col min="2550" max="2553" width="7.7109375" customWidth="1"/>
    <col min="2554" max="2554" width="1.7109375" customWidth="1"/>
    <col min="2555" max="2558" width="7.7109375" customWidth="1"/>
    <col min="2559" max="2559" width="1.7109375" customWidth="1"/>
    <col min="2804" max="2804" width="16.5703125" customWidth="1"/>
    <col min="2805" max="2805" width="1.7109375" customWidth="1"/>
    <col min="2806" max="2809" width="7.7109375" customWidth="1"/>
    <col min="2810" max="2810" width="1.7109375" customWidth="1"/>
    <col min="2811" max="2814" width="7.7109375" customWidth="1"/>
    <col min="2815" max="2815" width="1.7109375" customWidth="1"/>
    <col min="3060" max="3060" width="16.5703125" customWidth="1"/>
    <col min="3061" max="3061" width="1.7109375" customWidth="1"/>
    <col min="3062" max="3065" width="7.7109375" customWidth="1"/>
    <col min="3066" max="3066" width="1.7109375" customWidth="1"/>
    <col min="3067" max="3070" width="7.7109375" customWidth="1"/>
    <col min="3071" max="3071" width="1.7109375" customWidth="1"/>
    <col min="3316" max="3316" width="16.5703125" customWidth="1"/>
    <col min="3317" max="3317" width="1.7109375" customWidth="1"/>
    <col min="3318" max="3321" width="7.7109375" customWidth="1"/>
    <col min="3322" max="3322" width="1.7109375" customWidth="1"/>
    <col min="3323" max="3326" width="7.7109375" customWidth="1"/>
    <col min="3327" max="3327" width="1.7109375" customWidth="1"/>
    <col min="3572" max="3572" width="16.5703125" customWidth="1"/>
    <col min="3573" max="3573" width="1.7109375" customWidth="1"/>
    <col min="3574" max="3577" width="7.7109375" customWidth="1"/>
    <col min="3578" max="3578" width="1.7109375" customWidth="1"/>
    <col min="3579" max="3582" width="7.7109375" customWidth="1"/>
    <col min="3583" max="3583" width="1.7109375" customWidth="1"/>
    <col min="3828" max="3828" width="16.5703125" customWidth="1"/>
    <col min="3829" max="3829" width="1.7109375" customWidth="1"/>
    <col min="3830" max="3833" width="7.7109375" customWidth="1"/>
    <col min="3834" max="3834" width="1.7109375" customWidth="1"/>
    <col min="3835" max="3838" width="7.7109375" customWidth="1"/>
    <col min="3839" max="3839" width="1.7109375" customWidth="1"/>
    <col min="4084" max="4084" width="16.5703125" customWidth="1"/>
    <col min="4085" max="4085" width="1.7109375" customWidth="1"/>
    <col min="4086" max="4089" width="7.7109375" customWidth="1"/>
    <col min="4090" max="4090" width="1.7109375" customWidth="1"/>
    <col min="4091" max="4094" width="7.7109375" customWidth="1"/>
    <col min="4095" max="4095" width="1.7109375" customWidth="1"/>
    <col min="4340" max="4340" width="16.5703125" customWidth="1"/>
    <col min="4341" max="4341" width="1.7109375" customWidth="1"/>
    <col min="4342" max="4345" width="7.7109375" customWidth="1"/>
    <col min="4346" max="4346" width="1.7109375" customWidth="1"/>
    <col min="4347" max="4350" width="7.7109375" customWidth="1"/>
    <col min="4351" max="4351" width="1.7109375" customWidth="1"/>
    <col min="4596" max="4596" width="16.5703125" customWidth="1"/>
    <col min="4597" max="4597" width="1.7109375" customWidth="1"/>
    <col min="4598" max="4601" width="7.7109375" customWidth="1"/>
    <col min="4602" max="4602" width="1.7109375" customWidth="1"/>
    <col min="4603" max="4606" width="7.7109375" customWidth="1"/>
    <col min="4607" max="4607" width="1.7109375" customWidth="1"/>
    <col min="4852" max="4852" width="16.5703125" customWidth="1"/>
    <col min="4853" max="4853" width="1.7109375" customWidth="1"/>
    <col min="4854" max="4857" width="7.7109375" customWidth="1"/>
    <col min="4858" max="4858" width="1.7109375" customWidth="1"/>
    <col min="4859" max="4862" width="7.7109375" customWidth="1"/>
    <col min="4863" max="4863" width="1.7109375" customWidth="1"/>
    <col min="5108" max="5108" width="16.5703125" customWidth="1"/>
    <col min="5109" max="5109" width="1.7109375" customWidth="1"/>
    <col min="5110" max="5113" width="7.7109375" customWidth="1"/>
    <col min="5114" max="5114" width="1.7109375" customWidth="1"/>
    <col min="5115" max="5118" width="7.7109375" customWidth="1"/>
    <col min="5119" max="5119" width="1.7109375" customWidth="1"/>
    <col min="5364" max="5364" width="16.5703125" customWidth="1"/>
    <col min="5365" max="5365" width="1.7109375" customWidth="1"/>
    <col min="5366" max="5369" width="7.7109375" customWidth="1"/>
    <col min="5370" max="5370" width="1.7109375" customWidth="1"/>
    <col min="5371" max="5374" width="7.7109375" customWidth="1"/>
    <col min="5375" max="5375" width="1.7109375" customWidth="1"/>
    <col min="5620" max="5620" width="16.5703125" customWidth="1"/>
    <col min="5621" max="5621" width="1.7109375" customWidth="1"/>
    <col min="5622" max="5625" width="7.7109375" customWidth="1"/>
    <col min="5626" max="5626" width="1.7109375" customWidth="1"/>
    <col min="5627" max="5630" width="7.7109375" customWidth="1"/>
    <col min="5631" max="5631" width="1.7109375" customWidth="1"/>
    <col min="5876" max="5876" width="16.5703125" customWidth="1"/>
    <col min="5877" max="5877" width="1.7109375" customWidth="1"/>
    <col min="5878" max="5881" width="7.7109375" customWidth="1"/>
    <col min="5882" max="5882" width="1.7109375" customWidth="1"/>
    <col min="5883" max="5886" width="7.7109375" customWidth="1"/>
    <col min="5887" max="5887" width="1.7109375" customWidth="1"/>
    <col min="6132" max="6132" width="16.5703125" customWidth="1"/>
    <col min="6133" max="6133" width="1.7109375" customWidth="1"/>
    <col min="6134" max="6137" width="7.7109375" customWidth="1"/>
    <col min="6138" max="6138" width="1.7109375" customWidth="1"/>
    <col min="6139" max="6142" width="7.7109375" customWidth="1"/>
    <col min="6143" max="6143" width="1.7109375" customWidth="1"/>
    <col min="6388" max="6388" width="16.5703125" customWidth="1"/>
    <col min="6389" max="6389" width="1.7109375" customWidth="1"/>
    <col min="6390" max="6393" width="7.7109375" customWidth="1"/>
    <col min="6394" max="6394" width="1.7109375" customWidth="1"/>
    <col min="6395" max="6398" width="7.7109375" customWidth="1"/>
    <col min="6399" max="6399" width="1.7109375" customWidth="1"/>
    <col min="6644" max="6644" width="16.5703125" customWidth="1"/>
    <col min="6645" max="6645" width="1.7109375" customWidth="1"/>
    <col min="6646" max="6649" width="7.7109375" customWidth="1"/>
    <col min="6650" max="6650" width="1.7109375" customWidth="1"/>
    <col min="6651" max="6654" width="7.7109375" customWidth="1"/>
    <col min="6655" max="6655" width="1.7109375" customWidth="1"/>
    <col min="6900" max="6900" width="16.5703125" customWidth="1"/>
    <col min="6901" max="6901" width="1.7109375" customWidth="1"/>
    <col min="6902" max="6905" width="7.7109375" customWidth="1"/>
    <col min="6906" max="6906" width="1.7109375" customWidth="1"/>
    <col min="6907" max="6910" width="7.7109375" customWidth="1"/>
    <col min="6911" max="6911" width="1.7109375" customWidth="1"/>
    <col min="7156" max="7156" width="16.5703125" customWidth="1"/>
    <col min="7157" max="7157" width="1.7109375" customWidth="1"/>
    <col min="7158" max="7161" width="7.7109375" customWidth="1"/>
    <col min="7162" max="7162" width="1.7109375" customWidth="1"/>
    <col min="7163" max="7166" width="7.7109375" customWidth="1"/>
    <col min="7167" max="7167" width="1.7109375" customWidth="1"/>
    <col min="7412" max="7412" width="16.5703125" customWidth="1"/>
    <col min="7413" max="7413" width="1.7109375" customWidth="1"/>
    <col min="7414" max="7417" width="7.7109375" customWidth="1"/>
    <col min="7418" max="7418" width="1.7109375" customWidth="1"/>
    <col min="7419" max="7422" width="7.7109375" customWidth="1"/>
    <col min="7423" max="7423" width="1.7109375" customWidth="1"/>
    <col min="7668" max="7668" width="16.5703125" customWidth="1"/>
    <col min="7669" max="7669" width="1.7109375" customWidth="1"/>
    <col min="7670" max="7673" width="7.7109375" customWidth="1"/>
    <col min="7674" max="7674" width="1.7109375" customWidth="1"/>
    <col min="7675" max="7678" width="7.7109375" customWidth="1"/>
    <col min="7679" max="7679" width="1.7109375" customWidth="1"/>
    <col min="7924" max="7924" width="16.5703125" customWidth="1"/>
    <col min="7925" max="7925" width="1.7109375" customWidth="1"/>
    <col min="7926" max="7929" width="7.7109375" customWidth="1"/>
    <col min="7930" max="7930" width="1.7109375" customWidth="1"/>
    <col min="7931" max="7934" width="7.7109375" customWidth="1"/>
    <col min="7935" max="7935" width="1.7109375" customWidth="1"/>
    <col min="8180" max="8180" width="16.5703125" customWidth="1"/>
    <col min="8181" max="8181" width="1.7109375" customWidth="1"/>
    <col min="8182" max="8185" width="7.7109375" customWidth="1"/>
    <col min="8186" max="8186" width="1.7109375" customWidth="1"/>
    <col min="8187" max="8190" width="7.7109375" customWidth="1"/>
    <col min="8191" max="8191" width="1.7109375" customWidth="1"/>
    <col min="8436" max="8436" width="16.5703125" customWidth="1"/>
    <col min="8437" max="8437" width="1.7109375" customWidth="1"/>
    <col min="8438" max="8441" width="7.7109375" customWidth="1"/>
    <col min="8442" max="8442" width="1.7109375" customWidth="1"/>
    <col min="8443" max="8446" width="7.7109375" customWidth="1"/>
    <col min="8447" max="8447" width="1.7109375" customWidth="1"/>
    <col min="8692" max="8692" width="16.5703125" customWidth="1"/>
    <col min="8693" max="8693" width="1.7109375" customWidth="1"/>
    <col min="8694" max="8697" width="7.7109375" customWidth="1"/>
    <col min="8698" max="8698" width="1.7109375" customWidth="1"/>
    <col min="8699" max="8702" width="7.7109375" customWidth="1"/>
    <col min="8703" max="8703" width="1.7109375" customWidth="1"/>
    <col min="8948" max="8948" width="16.5703125" customWidth="1"/>
    <col min="8949" max="8949" width="1.7109375" customWidth="1"/>
    <col min="8950" max="8953" width="7.7109375" customWidth="1"/>
    <col min="8954" max="8954" width="1.7109375" customWidth="1"/>
    <col min="8955" max="8958" width="7.7109375" customWidth="1"/>
    <col min="8959" max="8959" width="1.7109375" customWidth="1"/>
    <col min="9204" max="9204" width="16.5703125" customWidth="1"/>
    <col min="9205" max="9205" width="1.7109375" customWidth="1"/>
    <col min="9206" max="9209" width="7.7109375" customWidth="1"/>
    <col min="9210" max="9210" width="1.7109375" customWidth="1"/>
    <col min="9211" max="9214" width="7.7109375" customWidth="1"/>
    <col min="9215" max="9215" width="1.7109375" customWidth="1"/>
    <col min="9460" max="9460" width="16.5703125" customWidth="1"/>
    <col min="9461" max="9461" width="1.7109375" customWidth="1"/>
    <col min="9462" max="9465" width="7.7109375" customWidth="1"/>
    <col min="9466" max="9466" width="1.7109375" customWidth="1"/>
    <col min="9467" max="9470" width="7.7109375" customWidth="1"/>
    <col min="9471" max="9471" width="1.7109375" customWidth="1"/>
    <col min="9716" max="9716" width="16.5703125" customWidth="1"/>
    <col min="9717" max="9717" width="1.7109375" customWidth="1"/>
    <col min="9718" max="9721" width="7.7109375" customWidth="1"/>
    <col min="9722" max="9722" width="1.7109375" customWidth="1"/>
    <col min="9723" max="9726" width="7.7109375" customWidth="1"/>
    <col min="9727" max="9727" width="1.7109375" customWidth="1"/>
    <col min="9972" max="9972" width="16.5703125" customWidth="1"/>
    <col min="9973" max="9973" width="1.7109375" customWidth="1"/>
    <col min="9974" max="9977" width="7.7109375" customWidth="1"/>
    <col min="9978" max="9978" width="1.7109375" customWidth="1"/>
    <col min="9979" max="9982" width="7.7109375" customWidth="1"/>
    <col min="9983" max="9983" width="1.7109375" customWidth="1"/>
    <col min="10228" max="10228" width="16.5703125" customWidth="1"/>
    <col min="10229" max="10229" width="1.7109375" customWidth="1"/>
    <col min="10230" max="10233" width="7.7109375" customWidth="1"/>
    <col min="10234" max="10234" width="1.7109375" customWidth="1"/>
    <col min="10235" max="10238" width="7.7109375" customWidth="1"/>
    <col min="10239" max="10239" width="1.7109375" customWidth="1"/>
    <col min="10484" max="10484" width="16.5703125" customWidth="1"/>
    <col min="10485" max="10485" width="1.7109375" customWidth="1"/>
    <col min="10486" max="10489" width="7.7109375" customWidth="1"/>
    <col min="10490" max="10490" width="1.7109375" customWidth="1"/>
    <col min="10491" max="10494" width="7.7109375" customWidth="1"/>
    <col min="10495" max="10495" width="1.7109375" customWidth="1"/>
    <col min="10740" max="10740" width="16.5703125" customWidth="1"/>
    <col min="10741" max="10741" width="1.7109375" customWidth="1"/>
    <col min="10742" max="10745" width="7.7109375" customWidth="1"/>
    <col min="10746" max="10746" width="1.7109375" customWidth="1"/>
    <col min="10747" max="10750" width="7.7109375" customWidth="1"/>
    <col min="10751" max="10751" width="1.7109375" customWidth="1"/>
    <col min="10996" max="10996" width="16.5703125" customWidth="1"/>
    <col min="10997" max="10997" width="1.7109375" customWidth="1"/>
    <col min="10998" max="11001" width="7.7109375" customWidth="1"/>
    <col min="11002" max="11002" width="1.7109375" customWidth="1"/>
    <col min="11003" max="11006" width="7.7109375" customWidth="1"/>
    <col min="11007" max="11007" width="1.7109375" customWidth="1"/>
    <col min="11252" max="11252" width="16.5703125" customWidth="1"/>
    <col min="11253" max="11253" width="1.7109375" customWidth="1"/>
    <col min="11254" max="11257" width="7.7109375" customWidth="1"/>
    <col min="11258" max="11258" width="1.7109375" customWidth="1"/>
    <col min="11259" max="11262" width="7.7109375" customWidth="1"/>
    <col min="11263" max="11263" width="1.7109375" customWidth="1"/>
    <col min="11508" max="11508" width="16.5703125" customWidth="1"/>
    <col min="11509" max="11509" width="1.7109375" customWidth="1"/>
    <col min="11510" max="11513" width="7.7109375" customWidth="1"/>
    <col min="11514" max="11514" width="1.7109375" customWidth="1"/>
    <col min="11515" max="11518" width="7.7109375" customWidth="1"/>
    <col min="11519" max="11519" width="1.7109375" customWidth="1"/>
    <col min="11764" max="11764" width="16.5703125" customWidth="1"/>
    <col min="11765" max="11765" width="1.7109375" customWidth="1"/>
    <col min="11766" max="11769" width="7.7109375" customWidth="1"/>
    <col min="11770" max="11770" width="1.7109375" customWidth="1"/>
    <col min="11771" max="11774" width="7.7109375" customWidth="1"/>
    <col min="11775" max="11775" width="1.7109375" customWidth="1"/>
    <col min="12020" max="12020" width="16.5703125" customWidth="1"/>
    <col min="12021" max="12021" width="1.7109375" customWidth="1"/>
    <col min="12022" max="12025" width="7.7109375" customWidth="1"/>
    <col min="12026" max="12026" width="1.7109375" customWidth="1"/>
    <col min="12027" max="12030" width="7.7109375" customWidth="1"/>
    <col min="12031" max="12031" width="1.7109375" customWidth="1"/>
    <col min="12276" max="12276" width="16.5703125" customWidth="1"/>
    <col min="12277" max="12277" width="1.7109375" customWidth="1"/>
    <col min="12278" max="12281" width="7.7109375" customWidth="1"/>
    <col min="12282" max="12282" width="1.7109375" customWidth="1"/>
    <col min="12283" max="12286" width="7.7109375" customWidth="1"/>
    <col min="12287" max="12287" width="1.7109375" customWidth="1"/>
    <col min="12532" max="12532" width="16.5703125" customWidth="1"/>
    <col min="12533" max="12533" width="1.7109375" customWidth="1"/>
    <col min="12534" max="12537" width="7.7109375" customWidth="1"/>
    <col min="12538" max="12538" width="1.7109375" customWidth="1"/>
    <col min="12539" max="12542" width="7.7109375" customWidth="1"/>
    <col min="12543" max="12543" width="1.7109375" customWidth="1"/>
    <col min="12788" max="12788" width="16.5703125" customWidth="1"/>
    <col min="12789" max="12789" width="1.7109375" customWidth="1"/>
    <col min="12790" max="12793" width="7.7109375" customWidth="1"/>
    <col min="12794" max="12794" width="1.7109375" customWidth="1"/>
    <col min="12795" max="12798" width="7.7109375" customWidth="1"/>
    <col min="12799" max="12799" width="1.7109375" customWidth="1"/>
    <col min="13044" max="13044" width="16.5703125" customWidth="1"/>
    <col min="13045" max="13045" width="1.7109375" customWidth="1"/>
    <col min="13046" max="13049" width="7.7109375" customWidth="1"/>
    <col min="13050" max="13050" width="1.7109375" customWidth="1"/>
    <col min="13051" max="13054" width="7.7109375" customWidth="1"/>
    <col min="13055" max="13055" width="1.7109375" customWidth="1"/>
    <col min="13300" max="13300" width="16.5703125" customWidth="1"/>
    <col min="13301" max="13301" width="1.7109375" customWidth="1"/>
    <col min="13302" max="13305" width="7.7109375" customWidth="1"/>
    <col min="13306" max="13306" width="1.7109375" customWidth="1"/>
    <col min="13307" max="13310" width="7.7109375" customWidth="1"/>
    <col min="13311" max="13311" width="1.7109375" customWidth="1"/>
    <col min="13556" max="13556" width="16.5703125" customWidth="1"/>
    <col min="13557" max="13557" width="1.7109375" customWidth="1"/>
    <col min="13558" max="13561" width="7.7109375" customWidth="1"/>
    <col min="13562" max="13562" width="1.7109375" customWidth="1"/>
    <col min="13563" max="13566" width="7.7109375" customWidth="1"/>
    <col min="13567" max="13567" width="1.7109375" customWidth="1"/>
    <col min="13812" max="13812" width="16.5703125" customWidth="1"/>
    <col min="13813" max="13813" width="1.7109375" customWidth="1"/>
    <col min="13814" max="13817" width="7.7109375" customWidth="1"/>
    <col min="13818" max="13818" width="1.7109375" customWidth="1"/>
    <col min="13819" max="13822" width="7.7109375" customWidth="1"/>
    <col min="13823" max="13823" width="1.7109375" customWidth="1"/>
    <col min="14068" max="14068" width="16.5703125" customWidth="1"/>
    <col min="14069" max="14069" width="1.7109375" customWidth="1"/>
    <col min="14070" max="14073" width="7.7109375" customWidth="1"/>
    <col min="14074" max="14074" width="1.7109375" customWidth="1"/>
    <col min="14075" max="14078" width="7.7109375" customWidth="1"/>
    <col min="14079" max="14079" width="1.7109375" customWidth="1"/>
    <col min="14324" max="14324" width="16.5703125" customWidth="1"/>
    <col min="14325" max="14325" width="1.7109375" customWidth="1"/>
    <col min="14326" max="14329" width="7.7109375" customWidth="1"/>
    <col min="14330" max="14330" width="1.7109375" customWidth="1"/>
    <col min="14331" max="14334" width="7.7109375" customWidth="1"/>
    <col min="14335" max="14335" width="1.7109375" customWidth="1"/>
    <col min="14580" max="14580" width="16.5703125" customWidth="1"/>
    <col min="14581" max="14581" width="1.7109375" customWidth="1"/>
    <col min="14582" max="14585" width="7.7109375" customWidth="1"/>
    <col min="14586" max="14586" width="1.7109375" customWidth="1"/>
    <col min="14587" max="14590" width="7.7109375" customWidth="1"/>
    <col min="14591" max="14591" width="1.7109375" customWidth="1"/>
    <col min="14836" max="14836" width="16.5703125" customWidth="1"/>
    <col min="14837" max="14837" width="1.7109375" customWidth="1"/>
    <col min="14838" max="14841" width="7.7109375" customWidth="1"/>
    <col min="14842" max="14842" width="1.7109375" customWidth="1"/>
    <col min="14843" max="14846" width="7.7109375" customWidth="1"/>
    <col min="14847" max="14847" width="1.7109375" customWidth="1"/>
    <col min="15092" max="15092" width="16.5703125" customWidth="1"/>
    <col min="15093" max="15093" width="1.7109375" customWidth="1"/>
    <col min="15094" max="15097" width="7.7109375" customWidth="1"/>
    <col min="15098" max="15098" width="1.7109375" customWidth="1"/>
    <col min="15099" max="15102" width="7.7109375" customWidth="1"/>
    <col min="15103" max="15103" width="1.7109375" customWidth="1"/>
    <col min="15348" max="15348" width="16.5703125" customWidth="1"/>
    <col min="15349" max="15349" width="1.7109375" customWidth="1"/>
    <col min="15350" max="15353" width="7.7109375" customWidth="1"/>
    <col min="15354" max="15354" width="1.7109375" customWidth="1"/>
    <col min="15355" max="15358" width="7.7109375" customWidth="1"/>
    <col min="15359" max="15359" width="1.7109375" customWidth="1"/>
    <col min="15604" max="15604" width="16.5703125" customWidth="1"/>
    <col min="15605" max="15605" width="1.7109375" customWidth="1"/>
    <col min="15606" max="15609" width="7.7109375" customWidth="1"/>
    <col min="15610" max="15610" width="1.7109375" customWidth="1"/>
    <col min="15611" max="15614" width="7.7109375" customWidth="1"/>
    <col min="15615" max="15615" width="1.7109375" customWidth="1"/>
    <col min="15860" max="15860" width="16.5703125" customWidth="1"/>
    <col min="15861" max="15861" width="1.7109375" customWidth="1"/>
    <col min="15862" max="15865" width="7.7109375" customWidth="1"/>
    <col min="15866" max="15866" width="1.7109375" customWidth="1"/>
    <col min="15867" max="15870" width="7.7109375" customWidth="1"/>
    <col min="15871" max="15871" width="1.7109375" customWidth="1"/>
    <col min="16116" max="16116" width="16.5703125" customWidth="1"/>
    <col min="16117" max="16117" width="1.7109375" customWidth="1"/>
    <col min="16118" max="16121" width="7.7109375" customWidth="1"/>
    <col min="16122" max="16122" width="1.7109375" customWidth="1"/>
    <col min="16123" max="16126" width="7.7109375" customWidth="1"/>
    <col min="16127" max="16127" width="1.7109375" customWidth="1"/>
  </cols>
  <sheetData>
    <row r="1" spans="1:11" ht="18" thickBot="1">
      <c r="A1" s="874" t="s">
        <v>377</v>
      </c>
      <c r="B1" s="874"/>
      <c r="C1" s="874"/>
      <c r="D1" s="874"/>
      <c r="E1" s="874"/>
      <c r="F1" s="874"/>
      <c r="G1" s="874"/>
      <c r="H1" s="874"/>
      <c r="I1" s="874"/>
      <c r="J1" s="874"/>
      <c r="K1" s="874"/>
    </row>
    <row r="2" spans="1:11" ht="18" customHeight="1">
      <c r="A2" s="875" t="s">
        <v>2</v>
      </c>
      <c r="B2" s="27"/>
      <c r="C2" s="879" t="s">
        <v>39</v>
      </c>
      <c r="D2" s="879"/>
      <c r="E2" s="879"/>
      <c r="F2" s="879"/>
      <c r="G2" s="879"/>
      <c r="H2" s="28"/>
      <c r="I2" s="879" t="s">
        <v>371</v>
      </c>
      <c r="J2" s="879"/>
      <c r="K2" s="29"/>
    </row>
    <row r="3" spans="1:11" ht="16.5" customHeight="1">
      <c r="A3" s="876"/>
      <c r="B3" s="30"/>
      <c r="C3" s="31" t="s">
        <v>333</v>
      </c>
      <c r="D3" s="31">
        <v>2000</v>
      </c>
      <c r="E3" s="32">
        <v>2005</v>
      </c>
      <c r="F3" s="550">
        <v>2010</v>
      </c>
      <c r="G3" s="696">
        <v>2015</v>
      </c>
      <c r="H3" s="33"/>
      <c r="I3" s="791">
        <v>2000</v>
      </c>
      <c r="J3" s="33">
        <v>2010</v>
      </c>
      <c r="K3" s="34"/>
    </row>
    <row r="4" spans="1:11" ht="12.95" customHeight="1">
      <c r="A4" s="35" t="s">
        <v>3</v>
      </c>
      <c r="B4" s="36"/>
      <c r="C4" s="37">
        <v>-1.0547236630876158</v>
      </c>
      <c r="D4" s="38">
        <v>-0.97</v>
      </c>
      <c r="E4" s="39">
        <v>-0.95</v>
      </c>
      <c r="F4" s="553">
        <v>-0.91086056852852104</v>
      </c>
      <c r="G4" s="553">
        <v>-0.89</v>
      </c>
      <c r="H4" s="40"/>
      <c r="I4" s="37">
        <v>15.836</v>
      </c>
      <c r="J4" s="40">
        <v>12.401</v>
      </c>
      <c r="K4" s="41"/>
    </row>
    <row r="5" spans="1:11" ht="12.95" customHeight="1">
      <c r="A5" s="7" t="s">
        <v>4</v>
      </c>
      <c r="B5" s="42"/>
      <c r="C5" s="43">
        <v>-1.2720254301857465</v>
      </c>
      <c r="D5" s="44">
        <v>-1.27</v>
      </c>
      <c r="E5" s="45">
        <v>-1.25</v>
      </c>
      <c r="F5" s="238">
        <v>-1.14014879672735</v>
      </c>
      <c r="G5" s="789">
        <v>-1.1000000000000001</v>
      </c>
      <c r="H5" s="46"/>
      <c r="I5" s="792">
        <v>12.146000000000001</v>
      </c>
      <c r="J5" s="46">
        <v>9.4670000000000005</v>
      </c>
      <c r="K5" s="48"/>
    </row>
    <row r="6" spans="1:11" ht="12.95" customHeight="1">
      <c r="A6" s="5" t="s">
        <v>5</v>
      </c>
      <c r="B6" s="36"/>
      <c r="C6" s="49">
        <v>-0.83608355654072219</v>
      </c>
      <c r="D6" s="50">
        <v>-0.8</v>
      </c>
      <c r="E6" s="51">
        <v>-0.72</v>
      </c>
      <c r="F6" s="239">
        <v>-0.68128748598279798</v>
      </c>
      <c r="G6" s="790">
        <v>-0.6</v>
      </c>
      <c r="H6" s="52"/>
      <c r="I6" s="793">
        <v>16.715</v>
      </c>
      <c r="J6" s="52">
        <v>11.65</v>
      </c>
      <c r="K6" s="41"/>
    </row>
    <row r="7" spans="1:11" ht="12.95" customHeight="1">
      <c r="A7" s="7" t="s">
        <v>6</v>
      </c>
      <c r="B7" s="42"/>
      <c r="C7" s="43">
        <v>0.77879553914125055</v>
      </c>
      <c r="D7" s="44">
        <v>0.7</v>
      </c>
      <c r="E7" s="45">
        <v>0.56000000000000005</v>
      </c>
      <c r="F7" s="238">
        <v>0.43357138913155502</v>
      </c>
      <c r="G7" s="789">
        <v>0.46</v>
      </c>
      <c r="H7" s="46"/>
      <c r="I7" s="792">
        <v>28.561</v>
      </c>
      <c r="J7" s="46">
        <v>19.613</v>
      </c>
      <c r="K7" s="48"/>
    </row>
    <row r="8" spans="1:11" ht="12.95" customHeight="1">
      <c r="A8" s="5" t="s">
        <v>7</v>
      </c>
      <c r="B8" s="36"/>
      <c r="C8" s="49">
        <v>-1.1753335210532598</v>
      </c>
      <c r="D8" s="50">
        <v>-1.2</v>
      </c>
      <c r="E8" s="51">
        <v>-1.1399999999999999</v>
      </c>
      <c r="F8" s="239">
        <v>-1.14000447558402</v>
      </c>
      <c r="G8" s="790">
        <v>-1.1000000000000001</v>
      </c>
      <c r="H8" s="52"/>
      <c r="I8" s="793">
        <v>13.337</v>
      </c>
      <c r="J8" s="52">
        <v>10.191000000000001</v>
      </c>
      <c r="K8" s="41"/>
    </row>
    <row r="9" spans="1:11" ht="12.95" customHeight="1">
      <c r="A9" s="7" t="s">
        <v>8</v>
      </c>
      <c r="B9" s="42"/>
      <c r="C9" s="43">
        <v>-0.71427324392400504</v>
      </c>
      <c r="D9" s="44">
        <v>-0.69</v>
      </c>
      <c r="E9" s="45">
        <v>-0.74</v>
      </c>
      <c r="F9" s="238">
        <v>-0.77858404349468302</v>
      </c>
      <c r="G9" s="789">
        <v>-0.73</v>
      </c>
      <c r="H9" s="46"/>
      <c r="I9" s="792">
        <v>17.86</v>
      </c>
      <c r="J9" s="46">
        <v>12.068</v>
      </c>
      <c r="K9" s="48"/>
    </row>
    <row r="10" spans="1:11" ht="12.95" customHeight="1">
      <c r="A10" s="5" t="s">
        <v>9</v>
      </c>
      <c r="B10" s="36"/>
      <c r="C10" s="49">
        <v>2.3622123621300291</v>
      </c>
      <c r="D10" s="50">
        <v>2.25</v>
      </c>
      <c r="E10" s="51">
        <v>2.33</v>
      </c>
      <c r="F10" s="239">
        <v>2.3176717667783602</v>
      </c>
      <c r="G10" s="790">
        <v>2.41</v>
      </c>
      <c r="H10" s="52"/>
      <c r="I10" s="793">
        <v>41.417000000000002</v>
      </c>
      <c r="J10" s="52">
        <v>31.506</v>
      </c>
      <c r="K10" s="41"/>
    </row>
    <row r="11" spans="1:11" ht="12.95" customHeight="1">
      <c r="A11" s="7" t="s">
        <v>10</v>
      </c>
      <c r="B11" s="42"/>
      <c r="C11" s="43">
        <v>-0.7756942997084656</v>
      </c>
      <c r="D11" s="44">
        <v>-0.78</v>
      </c>
      <c r="E11" s="45">
        <v>-0.68</v>
      </c>
      <c r="F11" s="238">
        <v>-0.519770693045291</v>
      </c>
      <c r="G11" s="789">
        <v>-0.6</v>
      </c>
      <c r="H11" s="46"/>
      <c r="I11" s="792">
        <v>16.262</v>
      </c>
      <c r="J11" s="46">
        <v>12.896000000000001</v>
      </c>
      <c r="K11" s="48"/>
    </row>
    <row r="12" spans="1:11" ht="12.95" customHeight="1">
      <c r="A12" s="697" t="s">
        <v>523</v>
      </c>
      <c r="B12" s="36"/>
      <c r="C12" s="49">
        <v>-1.7395195521970341</v>
      </c>
      <c r="D12" s="50">
        <v>-1.53</v>
      </c>
      <c r="E12" s="51">
        <v>-1.5</v>
      </c>
      <c r="F12" s="239">
        <v>-1.4822787853917601</v>
      </c>
      <c r="G12" s="790">
        <v>-1.45</v>
      </c>
      <c r="H12" s="52"/>
      <c r="I12" s="793">
        <v>10.676</v>
      </c>
      <c r="J12" s="52">
        <v>7.6790000000000003</v>
      </c>
      <c r="K12" s="41"/>
    </row>
    <row r="13" spans="1:11" ht="12.95" customHeight="1">
      <c r="A13" s="7" t="s">
        <v>12</v>
      </c>
      <c r="B13" s="42"/>
      <c r="C13" s="43">
        <v>-3.7850934986153341E-3</v>
      </c>
      <c r="D13" s="44">
        <v>-0.11</v>
      </c>
      <c r="E13" s="45">
        <v>-0.02</v>
      </c>
      <c r="F13" s="238">
        <v>5.2479279807011898E-2</v>
      </c>
      <c r="G13" s="789">
        <v>0.05</v>
      </c>
      <c r="H13" s="46"/>
      <c r="I13" s="792">
        <v>23.074000000000002</v>
      </c>
      <c r="J13" s="46">
        <v>17.198</v>
      </c>
      <c r="K13" s="48"/>
    </row>
    <row r="14" spans="1:11" ht="12.95" customHeight="1">
      <c r="A14" s="5" t="s">
        <v>13</v>
      </c>
      <c r="B14" s="36"/>
      <c r="C14" s="49">
        <v>0.12673751290568819</v>
      </c>
      <c r="D14" s="50">
        <v>0.08</v>
      </c>
      <c r="E14" s="51">
        <v>0.09</v>
      </c>
      <c r="F14" s="239">
        <v>6.0751374337785997E-2</v>
      </c>
      <c r="G14" s="790">
        <v>-7.0000000000000007E-2</v>
      </c>
      <c r="H14" s="52"/>
      <c r="I14" s="793">
        <v>24.071000000000002</v>
      </c>
      <c r="J14" s="52">
        <v>17.766999999999999</v>
      </c>
      <c r="K14" s="41"/>
    </row>
    <row r="15" spans="1:11" ht="12.95" customHeight="1">
      <c r="A15" s="7" t="s">
        <v>14</v>
      </c>
      <c r="B15" s="42"/>
      <c r="C15" s="43">
        <v>1.9057322752155594</v>
      </c>
      <c r="D15" s="44">
        <v>2.12</v>
      </c>
      <c r="E15" s="45">
        <v>2.41</v>
      </c>
      <c r="F15" s="238">
        <v>2.5324629174967899</v>
      </c>
      <c r="G15" s="789">
        <v>2.56</v>
      </c>
      <c r="H15" s="46"/>
      <c r="I15" s="792">
        <v>39.854999999999997</v>
      </c>
      <c r="J15" s="46">
        <v>30.731999999999999</v>
      </c>
      <c r="K15" s="48"/>
    </row>
    <row r="16" spans="1:11" ht="12.95" customHeight="1">
      <c r="A16" s="5" t="s">
        <v>15</v>
      </c>
      <c r="B16" s="36"/>
      <c r="C16" s="49">
        <v>1.002930004321511</v>
      </c>
      <c r="D16" s="50">
        <v>0.88</v>
      </c>
      <c r="E16" s="51">
        <v>0.75</v>
      </c>
      <c r="F16" s="239">
        <v>0.66143315860404195</v>
      </c>
      <c r="G16" s="790">
        <v>0.5</v>
      </c>
      <c r="H16" s="52"/>
      <c r="I16" s="793">
        <v>31.295000000000002</v>
      </c>
      <c r="J16" s="52">
        <v>22.611999999999998</v>
      </c>
      <c r="K16" s="41"/>
    </row>
    <row r="17" spans="1:11">
      <c r="A17" s="7" t="s">
        <v>16</v>
      </c>
      <c r="B17" s="42"/>
      <c r="C17" s="43">
        <v>-0.59811893454811582</v>
      </c>
      <c r="D17" s="44">
        <v>-0.76</v>
      </c>
      <c r="E17" s="45">
        <v>-0.77</v>
      </c>
      <c r="F17" s="238">
        <v>-0.824564028916007</v>
      </c>
      <c r="G17" s="789">
        <v>-0.82</v>
      </c>
      <c r="H17" s="46"/>
      <c r="I17" s="792">
        <v>17.021000000000001</v>
      </c>
      <c r="J17" s="46">
        <v>11.832000000000001</v>
      </c>
      <c r="K17" s="48"/>
    </row>
    <row r="18" spans="1:11">
      <c r="A18" s="5" t="s">
        <v>17</v>
      </c>
      <c r="B18" s="36"/>
      <c r="C18" s="49">
        <v>-0.74162273249627775</v>
      </c>
      <c r="D18" s="50">
        <v>-0.6</v>
      </c>
      <c r="E18" s="51">
        <v>-0.62</v>
      </c>
      <c r="F18" s="239">
        <v>-0.55372293709966003</v>
      </c>
      <c r="G18" s="790">
        <v>-0.56999999999999995</v>
      </c>
      <c r="H18" s="52"/>
      <c r="I18" s="793">
        <v>18.562999999999999</v>
      </c>
      <c r="J18" s="52">
        <v>13.85</v>
      </c>
      <c r="K18" s="41"/>
    </row>
    <row r="19" spans="1:11">
      <c r="A19" s="7" t="s">
        <v>18</v>
      </c>
      <c r="B19" s="42"/>
      <c r="C19" s="43">
        <v>0.39378612853438727</v>
      </c>
      <c r="D19" s="44">
        <v>0.45</v>
      </c>
      <c r="E19" s="45">
        <v>0.46</v>
      </c>
      <c r="F19" s="238">
        <v>0.52584103776875901</v>
      </c>
      <c r="G19" s="789">
        <v>0.5</v>
      </c>
      <c r="H19" s="46"/>
      <c r="I19" s="792">
        <v>27.460999999999999</v>
      </c>
      <c r="J19" s="46">
        <v>20.492000000000001</v>
      </c>
      <c r="K19" s="48"/>
    </row>
    <row r="20" spans="1:11">
      <c r="A20" s="5" t="s">
        <v>19</v>
      </c>
      <c r="B20" s="36"/>
      <c r="C20" s="49">
        <v>-0.5451918160043917</v>
      </c>
      <c r="D20" s="50">
        <v>-0.36</v>
      </c>
      <c r="E20" s="51">
        <v>-0.44</v>
      </c>
      <c r="F20" s="239">
        <v>-0.27213188849757203</v>
      </c>
      <c r="G20" s="790">
        <v>-0.2</v>
      </c>
      <c r="H20" s="52"/>
      <c r="I20" s="793">
        <v>20.911999999999999</v>
      </c>
      <c r="J20" s="52">
        <v>15.583</v>
      </c>
      <c r="K20" s="41"/>
    </row>
    <row r="21" spans="1:11">
      <c r="A21" s="7" t="s">
        <v>20</v>
      </c>
      <c r="B21" s="42"/>
      <c r="C21" s="43">
        <v>4.8293644034238463E-2</v>
      </c>
      <c r="D21" s="44">
        <v>0.06</v>
      </c>
      <c r="E21" s="45">
        <v>0.19</v>
      </c>
      <c r="F21" s="238">
        <v>0.121830168087221</v>
      </c>
      <c r="G21" s="789">
        <v>0.31</v>
      </c>
      <c r="H21" s="46"/>
      <c r="I21" s="792">
        <v>24.699000000000002</v>
      </c>
      <c r="J21" s="46">
        <v>17.754000000000001</v>
      </c>
      <c r="K21" s="48"/>
    </row>
    <row r="22" spans="1:11">
      <c r="A22" s="5" t="s">
        <v>21</v>
      </c>
      <c r="B22" s="36"/>
      <c r="C22" s="49">
        <v>-1.4960336957206637</v>
      </c>
      <c r="D22" s="50">
        <v>-1.39</v>
      </c>
      <c r="E22" s="51">
        <v>-1.33</v>
      </c>
      <c r="F22" s="239">
        <v>-1.38322673087992</v>
      </c>
      <c r="G22" s="790">
        <v>-1.39</v>
      </c>
      <c r="H22" s="52"/>
      <c r="I22" s="793">
        <v>11.427</v>
      </c>
      <c r="J22" s="52">
        <v>7.9649999999999999</v>
      </c>
      <c r="K22" s="41"/>
    </row>
    <row r="23" spans="1:11">
      <c r="A23" s="7" t="s">
        <v>22</v>
      </c>
      <c r="B23" s="42"/>
      <c r="C23" s="43">
        <v>1.8455794479657821</v>
      </c>
      <c r="D23" s="44">
        <v>2.08</v>
      </c>
      <c r="E23" s="45">
        <v>2.13</v>
      </c>
      <c r="F23" s="238">
        <v>2.1462373185867398</v>
      </c>
      <c r="G23" s="789">
        <v>2.12</v>
      </c>
      <c r="H23" s="46"/>
      <c r="I23" s="792">
        <v>40.186999999999998</v>
      </c>
      <c r="J23" s="46">
        <v>29.774999999999999</v>
      </c>
      <c r="K23" s="48"/>
    </row>
    <row r="24" spans="1:11">
      <c r="A24" s="5" t="s">
        <v>23</v>
      </c>
      <c r="B24" s="36"/>
      <c r="C24" s="49">
        <v>0.80121272490802753</v>
      </c>
      <c r="D24" s="50">
        <v>0.72</v>
      </c>
      <c r="E24" s="51">
        <v>0.63</v>
      </c>
      <c r="F24" s="239">
        <v>0.71223780975232898</v>
      </c>
      <c r="G24" s="790">
        <v>0.69</v>
      </c>
      <c r="H24" s="52"/>
      <c r="I24" s="793">
        <v>29.666</v>
      </c>
      <c r="J24" s="52">
        <v>22.013000000000002</v>
      </c>
      <c r="K24" s="41"/>
    </row>
    <row r="25" spans="1:11">
      <c r="A25" s="7" t="s">
        <v>24</v>
      </c>
      <c r="B25" s="42"/>
      <c r="C25" s="43">
        <v>-0.18865592772452741</v>
      </c>
      <c r="D25" s="44">
        <v>-0.11</v>
      </c>
      <c r="E25" s="45">
        <v>-0.14000000000000001</v>
      </c>
      <c r="F25" s="238">
        <v>-0.26397937422340401</v>
      </c>
      <c r="G25" s="789">
        <v>-0.49</v>
      </c>
      <c r="H25" s="46"/>
      <c r="I25" s="792">
        <v>22.483000000000001</v>
      </c>
      <c r="J25" s="46">
        <v>15.811999999999999</v>
      </c>
      <c r="K25" s="48"/>
    </row>
    <row r="26" spans="1:11">
      <c r="A26" s="5" t="s">
        <v>25</v>
      </c>
      <c r="B26" s="36"/>
      <c r="C26" s="49">
        <v>-0.22177133787070158</v>
      </c>
      <c r="D26" s="50">
        <v>-0.36</v>
      </c>
      <c r="E26" s="51">
        <v>-0.32</v>
      </c>
      <c r="F26" s="239">
        <v>-0.41773616076338799</v>
      </c>
      <c r="G26" s="790">
        <v>-0.37</v>
      </c>
      <c r="H26" s="52"/>
      <c r="I26" s="793">
        <v>19.751000000000001</v>
      </c>
      <c r="J26" s="52">
        <v>13.592000000000001</v>
      </c>
      <c r="K26" s="41"/>
    </row>
    <row r="27" spans="1:11">
      <c r="A27" s="7" t="s">
        <v>26</v>
      </c>
      <c r="B27" s="42"/>
      <c r="C27" s="43">
        <v>0.76206162197077698</v>
      </c>
      <c r="D27" s="44">
        <v>0.72</v>
      </c>
      <c r="E27" s="45">
        <v>0.66</v>
      </c>
      <c r="F27" s="238">
        <v>0.56415554097382903</v>
      </c>
      <c r="G27" s="789">
        <v>0.57999999999999996</v>
      </c>
      <c r="H27" s="46"/>
      <c r="I27" s="792">
        <v>28.925999999999998</v>
      </c>
      <c r="J27" s="46">
        <v>20.391999999999999</v>
      </c>
      <c r="K27" s="48"/>
    </row>
    <row r="28" spans="1:11">
      <c r="A28" s="5" t="s">
        <v>27</v>
      </c>
      <c r="B28" s="36"/>
      <c r="C28" s="49">
        <v>-0.21211616914026882</v>
      </c>
      <c r="D28" s="50">
        <v>-0.1</v>
      </c>
      <c r="E28" s="51">
        <v>-0.15</v>
      </c>
      <c r="F28" s="239">
        <v>-0.26018362444131199</v>
      </c>
      <c r="G28" s="790">
        <v>-0.24</v>
      </c>
      <c r="H28" s="52"/>
      <c r="I28" s="793">
        <v>23.233000000000001</v>
      </c>
      <c r="J28" s="52">
        <v>15.91</v>
      </c>
      <c r="K28" s="41"/>
    </row>
    <row r="29" spans="1:11">
      <c r="A29" s="7" t="s">
        <v>28</v>
      </c>
      <c r="B29" s="42"/>
      <c r="C29" s="43">
        <v>-0.84890294767508812</v>
      </c>
      <c r="D29" s="44">
        <v>-0.76</v>
      </c>
      <c r="E29" s="45">
        <v>-0.75</v>
      </c>
      <c r="F29" s="238">
        <v>-0.70346507170389305</v>
      </c>
      <c r="G29" s="789">
        <v>-0.7</v>
      </c>
      <c r="H29" s="46"/>
      <c r="I29" s="792">
        <v>17.257999999999999</v>
      </c>
      <c r="J29" s="46">
        <v>12.444000000000001</v>
      </c>
      <c r="K29" s="48"/>
    </row>
    <row r="30" spans="1:11">
      <c r="A30" s="5" t="s">
        <v>29</v>
      </c>
      <c r="B30" s="36"/>
      <c r="C30" s="49">
        <v>0.67310606270188933</v>
      </c>
      <c r="D30" s="50">
        <v>0.66</v>
      </c>
      <c r="E30" s="51">
        <v>0.46</v>
      </c>
      <c r="F30" s="239">
        <v>0.47239778250138997</v>
      </c>
      <c r="G30" s="790">
        <v>0.3</v>
      </c>
      <c r="H30" s="52"/>
      <c r="I30" s="793">
        <v>29.934000000000001</v>
      </c>
      <c r="J30" s="52">
        <v>21.837</v>
      </c>
      <c r="K30" s="41"/>
    </row>
    <row r="31" spans="1:11">
      <c r="A31" s="7" t="s">
        <v>30</v>
      </c>
      <c r="B31" s="42"/>
      <c r="C31" s="43">
        <v>-0.57916678595718107</v>
      </c>
      <c r="D31" s="44">
        <v>-0.69</v>
      </c>
      <c r="E31" s="45">
        <v>-0.68</v>
      </c>
      <c r="F31" s="238">
        <v>-0.72143596448121405</v>
      </c>
      <c r="G31" s="789">
        <v>-0.62</v>
      </c>
      <c r="H31" s="46"/>
      <c r="I31" s="792">
        <v>17.34</v>
      </c>
      <c r="J31" s="46">
        <v>12.35</v>
      </c>
      <c r="K31" s="48"/>
    </row>
    <row r="32" spans="1:11">
      <c r="A32" s="5" t="s">
        <v>31</v>
      </c>
      <c r="B32" s="36"/>
      <c r="C32" s="49">
        <v>-0.23253943946113143</v>
      </c>
      <c r="D32" s="50">
        <v>-0.18</v>
      </c>
      <c r="E32" s="51">
        <v>-0.13</v>
      </c>
      <c r="F32" s="239">
        <v>-0.14984152286257699</v>
      </c>
      <c r="G32" s="790">
        <v>-0.2</v>
      </c>
      <c r="H32" s="52"/>
      <c r="I32" s="793">
        <v>23.119</v>
      </c>
      <c r="J32" s="52">
        <v>17.998000000000001</v>
      </c>
      <c r="K32" s="41"/>
    </row>
    <row r="33" spans="1:11">
      <c r="A33" s="7" t="s">
        <v>32</v>
      </c>
      <c r="B33" s="42"/>
      <c r="C33" s="43">
        <v>1.1333861611594702</v>
      </c>
      <c r="D33" s="44">
        <v>1.28</v>
      </c>
      <c r="E33" s="45">
        <v>1.08</v>
      </c>
      <c r="F33" s="238">
        <v>1.07546482826044</v>
      </c>
      <c r="G33" s="789">
        <v>1.1399999999999999</v>
      </c>
      <c r="H33" s="46"/>
      <c r="I33" s="792">
        <v>33.651000000000003</v>
      </c>
      <c r="J33" s="46">
        <v>23.843</v>
      </c>
      <c r="K33" s="48"/>
    </row>
    <row r="34" spans="1:11">
      <c r="A34" s="5" t="s">
        <v>33</v>
      </c>
      <c r="B34" s="36"/>
      <c r="C34" s="49">
        <v>0.80480824628507341</v>
      </c>
      <c r="D34" s="50">
        <v>0.38</v>
      </c>
      <c r="E34" s="51">
        <v>0.43</v>
      </c>
      <c r="F34" s="239">
        <v>0.42295480288930798</v>
      </c>
      <c r="G34" s="790">
        <v>0.51</v>
      </c>
      <c r="H34" s="52"/>
      <c r="I34" s="793">
        <v>26.41</v>
      </c>
      <c r="J34" s="52">
        <v>19.619</v>
      </c>
      <c r="K34" s="41"/>
    </row>
    <row r="35" spans="1:11" ht="15.75" thickBot="1">
      <c r="A35" s="53" t="s">
        <v>34</v>
      </c>
      <c r="B35" s="54"/>
      <c r="C35" s="55">
        <v>0.59691653237165165</v>
      </c>
      <c r="D35" s="56">
        <v>0.3</v>
      </c>
      <c r="E35" s="57">
        <v>0.16</v>
      </c>
      <c r="F35" s="554">
        <v>0.103732977647813</v>
      </c>
      <c r="G35" s="554">
        <v>0.01</v>
      </c>
      <c r="H35" s="58"/>
      <c r="I35" s="55">
        <v>37.341999999999999</v>
      </c>
      <c r="J35" s="58">
        <v>19.603999999999999</v>
      </c>
      <c r="K35" s="59"/>
    </row>
    <row r="36" spans="1:11" ht="33.75" customHeight="1">
      <c r="A36" s="877" t="s">
        <v>462</v>
      </c>
      <c r="B36" s="878"/>
      <c r="C36" s="878"/>
      <c r="D36" s="878"/>
      <c r="E36" s="878"/>
      <c r="F36" s="878"/>
      <c r="G36" s="878"/>
      <c r="H36" s="878"/>
      <c r="I36" s="878"/>
      <c r="J36" s="878"/>
      <c r="K36" s="878"/>
    </row>
    <row r="37" spans="1:11" ht="22.5" customHeight="1">
      <c r="A37" s="877" t="s">
        <v>564</v>
      </c>
      <c r="B37" s="878"/>
      <c r="C37" s="878"/>
      <c r="D37" s="878"/>
      <c r="E37" s="878"/>
      <c r="F37" s="878"/>
      <c r="G37" s="878"/>
      <c r="H37" s="878"/>
      <c r="I37" s="878"/>
      <c r="J37" s="878"/>
      <c r="K37" s="878"/>
    </row>
    <row r="38" spans="1:11" s="286" customFormat="1" ht="15" customHeight="1">
      <c r="A38" s="878" t="s">
        <v>774</v>
      </c>
      <c r="B38" s="878"/>
      <c r="C38" s="878"/>
      <c r="D38" s="878"/>
      <c r="E38" s="878"/>
      <c r="F38" s="878"/>
      <c r="G38" s="878"/>
      <c r="H38" s="878"/>
      <c r="I38" s="878"/>
      <c r="J38" s="878"/>
      <c r="K38" s="878"/>
    </row>
    <row r="39" spans="1:11" ht="54" customHeight="1">
      <c r="A39" s="873" t="s">
        <v>565</v>
      </c>
      <c r="B39" s="873"/>
      <c r="C39" s="873"/>
      <c r="D39" s="873"/>
      <c r="E39" s="873"/>
      <c r="F39" s="873"/>
      <c r="G39" s="873"/>
      <c r="H39" s="873"/>
      <c r="I39" s="873"/>
      <c r="J39" s="873"/>
      <c r="K39" s="873"/>
    </row>
    <row r="40" spans="1:11" ht="44.25" customHeight="1">
      <c r="A40" s="866" t="s">
        <v>694</v>
      </c>
      <c r="B40" s="858"/>
      <c r="C40" s="858"/>
      <c r="D40" s="858"/>
      <c r="E40" s="858"/>
      <c r="F40" s="858"/>
      <c r="G40" s="858"/>
      <c r="H40" s="858"/>
      <c r="I40" s="858"/>
      <c r="J40" s="858"/>
      <c r="K40" s="858"/>
    </row>
  </sheetData>
  <sortState ref="O5:AB35">
    <sortCondition ref="W5:W35"/>
  </sortState>
  <mergeCells count="9">
    <mergeCell ref="A39:K39"/>
    <mergeCell ref="A40:K40"/>
    <mergeCell ref="A1:K1"/>
    <mergeCell ref="A2:A3"/>
    <mergeCell ref="A36:K36"/>
    <mergeCell ref="A37:K37"/>
    <mergeCell ref="I2:J2"/>
    <mergeCell ref="A38:K38"/>
    <mergeCell ref="C2:G2"/>
  </mergeCells>
  <pageMargins left="0.7" right="0.7" top="0.75" bottom="0.75" header="0.3" footer="0.3"/>
  <webPublishItems count="1">
    <webPublishItem id="28449" divId="Copia de Amb en núm _ formato de libro - Act 05-09-2017 _vf_g_28449" sourceType="range" sourceRef="A1:K40" destinationFile="C:\Users\lizzeth.romero\Documents\Numeralia_2017\C4.htm"/>
  </webPublishItem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H79"/>
  <sheetViews>
    <sheetView workbookViewId="0">
      <pane ySplit="3" topLeftCell="A4" activePane="bottomLeft" state="frozen"/>
      <selection pane="bottomLeft" sqref="A1:G1"/>
    </sheetView>
  </sheetViews>
  <sheetFormatPr baseColWidth="10" defaultRowHeight="15"/>
  <cols>
    <col min="1" max="1" width="15.7109375" customWidth="1"/>
    <col min="2" max="2" width="10" customWidth="1"/>
    <col min="3" max="3" width="10.7109375" customWidth="1"/>
    <col min="4" max="4" width="11.42578125" customWidth="1"/>
    <col min="5" max="5" width="10.7109375" customWidth="1"/>
    <col min="237" max="237" width="15.7109375" customWidth="1"/>
    <col min="238" max="238" width="10" customWidth="1"/>
    <col min="239" max="239" width="10.7109375" customWidth="1"/>
    <col min="240" max="240" width="11.42578125" customWidth="1"/>
    <col min="241" max="241" width="10.7109375" customWidth="1"/>
    <col min="493" max="493" width="15.7109375" customWidth="1"/>
    <col min="494" max="494" width="10" customWidth="1"/>
    <col min="495" max="495" width="10.7109375" customWidth="1"/>
    <col min="496" max="496" width="11.42578125" customWidth="1"/>
    <col min="497" max="497" width="10.7109375" customWidth="1"/>
    <col min="749" max="749" width="15.7109375" customWidth="1"/>
    <col min="750" max="750" width="10" customWidth="1"/>
    <col min="751" max="751" width="10.7109375" customWidth="1"/>
    <col min="752" max="752" width="11.42578125" customWidth="1"/>
    <col min="753" max="753" width="10.7109375" customWidth="1"/>
    <col min="1005" max="1005" width="15.7109375" customWidth="1"/>
    <col min="1006" max="1006" width="10" customWidth="1"/>
    <col min="1007" max="1007" width="10.7109375" customWidth="1"/>
    <col min="1008" max="1008" width="11.42578125" customWidth="1"/>
    <col min="1009" max="1009" width="10.7109375" customWidth="1"/>
    <col min="1261" max="1261" width="15.7109375" customWidth="1"/>
    <col min="1262" max="1262" width="10" customWidth="1"/>
    <col min="1263" max="1263" width="10.7109375" customWidth="1"/>
    <col min="1264" max="1264" width="11.42578125" customWidth="1"/>
    <col min="1265" max="1265" width="10.7109375" customWidth="1"/>
    <col min="1517" max="1517" width="15.7109375" customWidth="1"/>
    <col min="1518" max="1518" width="10" customWidth="1"/>
    <col min="1519" max="1519" width="10.7109375" customWidth="1"/>
    <col min="1520" max="1520" width="11.42578125" customWidth="1"/>
    <col min="1521" max="1521" width="10.7109375" customWidth="1"/>
    <col min="1773" max="1773" width="15.7109375" customWidth="1"/>
    <col min="1774" max="1774" width="10" customWidth="1"/>
    <col min="1775" max="1775" width="10.7109375" customWidth="1"/>
    <col min="1776" max="1776" width="11.42578125" customWidth="1"/>
    <col min="1777" max="1777" width="10.7109375" customWidth="1"/>
    <col min="2029" max="2029" width="15.7109375" customWidth="1"/>
    <col min="2030" max="2030" width="10" customWidth="1"/>
    <col min="2031" max="2031" width="10.7109375" customWidth="1"/>
    <col min="2032" max="2032" width="11.42578125" customWidth="1"/>
    <col min="2033" max="2033" width="10.7109375" customWidth="1"/>
    <col min="2285" max="2285" width="15.7109375" customWidth="1"/>
    <col min="2286" max="2286" width="10" customWidth="1"/>
    <col min="2287" max="2287" width="10.7109375" customWidth="1"/>
    <col min="2288" max="2288" width="11.42578125" customWidth="1"/>
    <col min="2289" max="2289" width="10.7109375" customWidth="1"/>
    <col min="2541" max="2541" width="15.7109375" customWidth="1"/>
    <col min="2542" max="2542" width="10" customWidth="1"/>
    <col min="2543" max="2543" width="10.7109375" customWidth="1"/>
    <col min="2544" max="2544" width="11.42578125" customWidth="1"/>
    <col min="2545" max="2545" width="10.7109375" customWidth="1"/>
    <col min="2797" max="2797" width="15.7109375" customWidth="1"/>
    <col min="2798" max="2798" width="10" customWidth="1"/>
    <col min="2799" max="2799" width="10.7109375" customWidth="1"/>
    <col min="2800" max="2800" width="11.42578125" customWidth="1"/>
    <col min="2801" max="2801" width="10.7109375" customWidth="1"/>
    <col min="3053" max="3053" width="15.7109375" customWidth="1"/>
    <col min="3054" max="3054" width="10" customWidth="1"/>
    <col min="3055" max="3055" width="10.7109375" customWidth="1"/>
    <col min="3056" max="3056" width="11.42578125" customWidth="1"/>
    <col min="3057" max="3057" width="10.7109375" customWidth="1"/>
    <col min="3309" max="3309" width="15.7109375" customWidth="1"/>
    <col min="3310" max="3310" width="10" customWidth="1"/>
    <col min="3311" max="3311" width="10.7109375" customWidth="1"/>
    <col min="3312" max="3312" width="11.42578125" customWidth="1"/>
    <col min="3313" max="3313" width="10.7109375" customWidth="1"/>
    <col min="3565" max="3565" width="15.7109375" customWidth="1"/>
    <col min="3566" max="3566" width="10" customWidth="1"/>
    <col min="3567" max="3567" width="10.7109375" customWidth="1"/>
    <col min="3568" max="3568" width="11.42578125" customWidth="1"/>
    <col min="3569" max="3569" width="10.7109375" customWidth="1"/>
    <col min="3821" max="3821" width="15.7109375" customWidth="1"/>
    <col min="3822" max="3822" width="10" customWidth="1"/>
    <col min="3823" max="3823" width="10.7109375" customWidth="1"/>
    <col min="3824" max="3824" width="11.42578125" customWidth="1"/>
    <col min="3825" max="3825" width="10.7109375" customWidth="1"/>
    <col min="4077" max="4077" width="15.7109375" customWidth="1"/>
    <col min="4078" max="4078" width="10" customWidth="1"/>
    <col min="4079" max="4079" width="10.7109375" customWidth="1"/>
    <col min="4080" max="4080" width="11.42578125" customWidth="1"/>
    <col min="4081" max="4081" width="10.7109375" customWidth="1"/>
    <col min="4333" max="4333" width="15.7109375" customWidth="1"/>
    <col min="4334" max="4334" width="10" customWidth="1"/>
    <col min="4335" max="4335" width="10.7109375" customWidth="1"/>
    <col min="4336" max="4336" width="11.42578125" customWidth="1"/>
    <col min="4337" max="4337" width="10.7109375" customWidth="1"/>
    <col min="4589" max="4589" width="15.7109375" customWidth="1"/>
    <col min="4590" max="4590" width="10" customWidth="1"/>
    <col min="4591" max="4591" width="10.7109375" customWidth="1"/>
    <col min="4592" max="4592" width="11.42578125" customWidth="1"/>
    <col min="4593" max="4593" width="10.7109375" customWidth="1"/>
    <col min="4845" max="4845" width="15.7109375" customWidth="1"/>
    <col min="4846" max="4846" width="10" customWidth="1"/>
    <col min="4847" max="4847" width="10.7109375" customWidth="1"/>
    <col min="4848" max="4848" width="11.42578125" customWidth="1"/>
    <col min="4849" max="4849" width="10.7109375" customWidth="1"/>
    <col min="5101" max="5101" width="15.7109375" customWidth="1"/>
    <col min="5102" max="5102" width="10" customWidth="1"/>
    <col min="5103" max="5103" width="10.7109375" customWidth="1"/>
    <col min="5104" max="5104" width="11.42578125" customWidth="1"/>
    <col min="5105" max="5105" width="10.7109375" customWidth="1"/>
    <col min="5357" max="5357" width="15.7109375" customWidth="1"/>
    <col min="5358" max="5358" width="10" customWidth="1"/>
    <col min="5359" max="5359" width="10.7109375" customWidth="1"/>
    <col min="5360" max="5360" width="11.42578125" customWidth="1"/>
    <col min="5361" max="5361" width="10.7109375" customWidth="1"/>
    <col min="5613" max="5613" width="15.7109375" customWidth="1"/>
    <col min="5614" max="5614" width="10" customWidth="1"/>
    <col min="5615" max="5615" width="10.7109375" customWidth="1"/>
    <col min="5616" max="5616" width="11.42578125" customWidth="1"/>
    <col min="5617" max="5617" width="10.7109375" customWidth="1"/>
    <col min="5869" max="5869" width="15.7109375" customWidth="1"/>
    <col min="5870" max="5870" width="10" customWidth="1"/>
    <col min="5871" max="5871" width="10.7109375" customWidth="1"/>
    <col min="5872" max="5872" width="11.42578125" customWidth="1"/>
    <col min="5873" max="5873" width="10.7109375" customWidth="1"/>
    <col min="6125" max="6125" width="15.7109375" customWidth="1"/>
    <col min="6126" max="6126" width="10" customWidth="1"/>
    <col min="6127" max="6127" width="10.7109375" customWidth="1"/>
    <col min="6128" max="6128" width="11.42578125" customWidth="1"/>
    <col min="6129" max="6129" width="10.7109375" customWidth="1"/>
    <col min="6381" max="6381" width="15.7109375" customWidth="1"/>
    <col min="6382" max="6382" width="10" customWidth="1"/>
    <col min="6383" max="6383" width="10.7109375" customWidth="1"/>
    <col min="6384" max="6384" width="11.42578125" customWidth="1"/>
    <col min="6385" max="6385" width="10.7109375" customWidth="1"/>
    <col min="6637" max="6637" width="15.7109375" customWidth="1"/>
    <col min="6638" max="6638" width="10" customWidth="1"/>
    <col min="6639" max="6639" width="10.7109375" customWidth="1"/>
    <col min="6640" max="6640" width="11.42578125" customWidth="1"/>
    <col min="6641" max="6641" width="10.7109375" customWidth="1"/>
    <col min="6893" max="6893" width="15.7109375" customWidth="1"/>
    <col min="6894" max="6894" width="10" customWidth="1"/>
    <col min="6895" max="6895" width="10.7109375" customWidth="1"/>
    <col min="6896" max="6896" width="11.42578125" customWidth="1"/>
    <col min="6897" max="6897" width="10.7109375" customWidth="1"/>
    <col min="7149" max="7149" width="15.7109375" customWidth="1"/>
    <col min="7150" max="7150" width="10" customWidth="1"/>
    <col min="7151" max="7151" width="10.7109375" customWidth="1"/>
    <col min="7152" max="7152" width="11.42578125" customWidth="1"/>
    <col min="7153" max="7153" width="10.7109375" customWidth="1"/>
    <col min="7405" max="7405" width="15.7109375" customWidth="1"/>
    <col min="7406" max="7406" width="10" customWidth="1"/>
    <col min="7407" max="7407" width="10.7109375" customWidth="1"/>
    <col min="7408" max="7408" width="11.42578125" customWidth="1"/>
    <col min="7409" max="7409" width="10.7109375" customWidth="1"/>
    <col min="7661" max="7661" width="15.7109375" customWidth="1"/>
    <col min="7662" max="7662" width="10" customWidth="1"/>
    <col min="7663" max="7663" width="10.7109375" customWidth="1"/>
    <col min="7664" max="7664" width="11.42578125" customWidth="1"/>
    <col min="7665" max="7665" width="10.7109375" customWidth="1"/>
    <col min="7917" max="7917" width="15.7109375" customWidth="1"/>
    <col min="7918" max="7918" width="10" customWidth="1"/>
    <col min="7919" max="7919" width="10.7109375" customWidth="1"/>
    <col min="7920" max="7920" width="11.42578125" customWidth="1"/>
    <col min="7921" max="7921" width="10.7109375" customWidth="1"/>
    <col min="8173" max="8173" width="15.7109375" customWidth="1"/>
    <col min="8174" max="8174" width="10" customWidth="1"/>
    <col min="8175" max="8175" width="10.7109375" customWidth="1"/>
    <col min="8176" max="8176" width="11.42578125" customWidth="1"/>
    <col min="8177" max="8177" width="10.7109375" customWidth="1"/>
    <col min="8429" max="8429" width="15.7109375" customWidth="1"/>
    <col min="8430" max="8430" width="10" customWidth="1"/>
    <col min="8431" max="8431" width="10.7109375" customWidth="1"/>
    <col min="8432" max="8432" width="11.42578125" customWidth="1"/>
    <col min="8433" max="8433" width="10.7109375" customWidth="1"/>
    <col min="8685" max="8685" width="15.7109375" customWidth="1"/>
    <col min="8686" max="8686" width="10" customWidth="1"/>
    <col min="8687" max="8687" width="10.7109375" customWidth="1"/>
    <col min="8688" max="8688" width="11.42578125" customWidth="1"/>
    <col min="8689" max="8689" width="10.7109375" customWidth="1"/>
    <col min="8941" max="8941" width="15.7109375" customWidth="1"/>
    <col min="8942" max="8942" width="10" customWidth="1"/>
    <col min="8943" max="8943" width="10.7109375" customWidth="1"/>
    <col min="8944" max="8944" width="11.42578125" customWidth="1"/>
    <col min="8945" max="8945" width="10.7109375" customWidth="1"/>
    <col min="9197" max="9197" width="15.7109375" customWidth="1"/>
    <col min="9198" max="9198" width="10" customWidth="1"/>
    <col min="9199" max="9199" width="10.7109375" customWidth="1"/>
    <col min="9200" max="9200" width="11.42578125" customWidth="1"/>
    <col min="9201" max="9201" width="10.7109375" customWidth="1"/>
    <col min="9453" max="9453" width="15.7109375" customWidth="1"/>
    <col min="9454" max="9454" width="10" customWidth="1"/>
    <col min="9455" max="9455" width="10.7109375" customWidth="1"/>
    <col min="9456" max="9456" width="11.42578125" customWidth="1"/>
    <col min="9457" max="9457" width="10.7109375" customWidth="1"/>
    <col min="9709" max="9709" width="15.7109375" customWidth="1"/>
    <col min="9710" max="9710" width="10" customWidth="1"/>
    <col min="9711" max="9711" width="10.7109375" customWidth="1"/>
    <col min="9712" max="9712" width="11.42578125" customWidth="1"/>
    <col min="9713" max="9713" width="10.7109375" customWidth="1"/>
    <col min="9965" max="9965" width="15.7109375" customWidth="1"/>
    <col min="9966" max="9966" width="10" customWidth="1"/>
    <col min="9967" max="9967" width="10.7109375" customWidth="1"/>
    <col min="9968" max="9968" width="11.42578125" customWidth="1"/>
    <col min="9969" max="9969" width="10.7109375" customWidth="1"/>
    <col min="10221" max="10221" width="15.7109375" customWidth="1"/>
    <col min="10222" max="10222" width="10" customWidth="1"/>
    <col min="10223" max="10223" width="10.7109375" customWidth="1"/>
    <col min="10224" max="10224" width="11.42578125" customWidth="1"/>
    <col min="10225" max="10225" width="10.7109375" customWidth="1"/>
    <col min="10477" max="10477" width="15.7109375" customWidth="1"/>
    <col min="10478" max="10478" width="10" customWidth="1"/>
    <col min="10479" max="10479" width="10.7109375" customWidth="1"/>
    <col min="10480" max="10480" width="11.42578125" customWidth="1"/>
    <col min="10481" max="10481" width="10.7109375" customWidth="1"/>
    <col min="10733" max="10733" width="15.7109375" customWidth="1"/>
    <col min="10734" max="10734" width="10" customWidth="1"/>
    <col min="10735" max="10735" width="10.7109375" customWidth="1"/>
    <col min="10736" max="10736" width="11.42578125" customWidth="1"/>
    <col min="10737" max="10737" width="10.7109375" customWidth="1"/>
    <col min="10989" max="10989" width="15.7109375" customWidth="1"/>
    <col min="10990" max="10990" width="10" customWidth="1"/>
    <col min="10991" max="10991" width="10.7109375" customWidth="1"/>
    <col min="10992" max="10992" width="11.42578125" customWidth="1"/>
    <col min="10993" max="10993" width="10.7109375" customWidth="1"/>
    <col min="11245" max="11245" width="15.7109375" customWidth="1"/>
    <col min="11246" max="11246" width="10" customWidth="1"/>
    <col min="11247" max="11247" width="10.7109375" customWidth="1"/>
    <col min="11248" max="11248" width="11.42578125" customWidth="1"/>
    <col min="11249" max="11249" width="10.7109375" customWidth="1"/>
    <col min="11501" max="11501" width="15.7109375" customWidth="1"/>
    <col min="11502" max="11502" width="10" customWidth="1"/>
    <col min="11503" max="11503" width="10.7109375" customWidth="1"/>
    <col min="11504" max="11504" width="11.42578125" customWidth="1"/>
    <col min="11505" max="11505" width="10.7109375" customWidth="1"/>
    <col min="11757" max="11757" width="15.7109375" customWidth="1"/>
    <col min="11758" max="11758" width="10" customWidth="1"/>
    <col min="11759" max="11759" width="10.7109375" customWidth="1"/>
    <col min="11760" max="11760" width="11.42578125" customWidth="1"/>
    <col min="11761" max="11761" width="10.7109375" customWidth="1"/>
    <col min="12013" max="12013" width="15.7109375" customWidth="1"/>
    <col min="12014" max="12014" width="10" customWidth="1"/>
    <col min="12015" max="12015" width="10.7109375" customWidth="1"/>
    <col min="12016" max="12016" width="11.42578125" customWidth="1"/>
    <col min="12017" max="12017" width="10.7109375" customWidth="1"/>
    <col min="12269" max="12269" width="15.7109375" customWidth="1"/>
    <col min="12270" max="12270" width="10" customWidth="1"/>
    <col min="12271" max="12271" width="10.7109375" customWidth="1"/>
    <col min="12272" max="12272" width="11.42578125" customWidth="1"/>
    <col min="12273" max="12273" width="10.7109375" customWidth="1"/>
    <col min="12525" max="12525" width="15.7109375" customWidth="1"/>
    <col min="12526" max="12526" width="10" customWidth="1"/>
    <col min="12527" max="12527" width="10.7109375" customWidth="1"/>
    <col min="12528" max="12528" width="11.42578125" customWidth="1"/>
    <col min="12529" max="12529" width="10.7109375" customWidth="1"/>
    <col min="12781" max="12781" width="15.7109375" customWidth="1"/>
    <col min="12782" max="12782" width="10" customWidth="1"/>
    <col min="12783" max="12783" width="10.7109375" customWidth="1"/>
    <col min="12784" max="12784" width="11.42578125" customWidth="1"/>
    <col min="12785" max="12785" width="10.7109375" customWidth="1"/>
    <col min="13037" max="13037" width="15.7109375" customWidth="1"/>
    <col min="13038" max="13038" width="10" customWidth="1"/>
    <col min="13039" max="13039" width="10.7109375" customWidth="1"/>
    <col min="13040" max="13040" width="11.42578125" customWidth="1"/>
    <col min="13041" max="13041" width="10.7109375" customWidth="1"/>
    <col min="13293" max="13293" width="15.7109375" customWidth="1"/>
    <col min="13294" max="13294" width="10" customWidth="1"/>
    <col min="13295" max="13295" width="10.7109375" customWidth="1"/>
    <col min="13296" max="13296" width="11.42578125" customWidth="1"/>
    <col min="13297" max="13297" width="10.7109375" customWidth="1"/>
    <col min="13549" max="13549" width="15.7109375" customWidth="1"/>
    <col min="13550" max="13550" width="10" customWidth="1"/>
    <col min="13551" max="13551" width="10.7109375" customWidth="1"/>
    <col min="13552" max="13552" width="11.42578125" customWidth="1"/>
    <col min="13553" max="13553" width="10.7109375" customWidth="1"/>
    <col min="13805" max="13805" width="15.7109375" customWidth="1"/>
    <col min="13806" max="13806" width="10" customWidth="1"/>
    <col min="13807" max="13807" width="10.7109375" customWidth="1"/>
    <col min="13808" max="13808" width="11.42578125" customWidth="1"/>
    <col min="13809" max="13809" width="10.7109375" customWidth="1"/>
    <col min="14061" max="14061" width="15.7109375" customWidth="1"/>
    <col min="14062" max="14062" width="10" customWidth="1"/>
    <col min="14063" max="14063" width="10.7109375" customWidth="1"/>
    <col min="14064" max="14064" width="11.42578125" customWidth="1"/>
    <col min="14065" max="14065" width="10.7109375" customWidth="1"/>
    <col min="14317" max="14317" width="15.7109375" customWidth="1"/>
    <col min="14318" max="14318" width="10" customWidth="1"/>
    <col min="14319" max="14319" width="10.7109375" customWidth="1"/>
    <col min="14320" max="14320" width="11.42578125" customWidth="1"/>
    <col min="14321" max="14321" width="10.7109375" customWidth="1"/>
    <col min="14573" max="14573" width="15.7109375" customWidth="1"/>
    <col min="14574" max="14574" width="10" customWidth="1"/>
    <col min="14575" max="14575" width="10.7109375" customWidth="1"/>
    <col min="14576" max="14576" width="11.42578125" customWidth="1"/>
    <col min="14577" max="14577" width="10.7109375" customWidth="1"/>
    <col min="14829" max="14829" width="15.7109375" customWidth="1"/>
    <col min="14830" max="14830" width="10" customWidth="1"/>
    <col min="14831" max="14831" width="10.7109375" customWidth="1"/>
    <col min="14832" max="14832" width="11.42578125" customWidth="1"/>
    <col min="14833" max="14833" width="10.7109375" customWidth="1"/>
    <col min="15085" max="15085" width="15.7109375" customWidth="1"/>
    <col min="15086" max="15086" width="10" customWidth="1"/>
    <col min="15087" max="15087" width="10.7109375" customWidth="1"/>
    <col min="15088" max="15088" width="11.42578125" customWidth="1"/>
    <col min="15089" max="15089" width="10.7109375" customWidth="1"/>
    <col min="15341" max="15341" width="15.7109375" customWidth="1"/>
    <col min="15342" max="15342" width="10" customWidth="1"/>
    <col min="15343" max="15343" width="10.7109375" customWidth="1"/>
    <col min="15344" max="15344" width="11.42578125" customWidth="1"/>
    <col min="15345" max="15345" width="10.7109375" customWidth="1"/>
    <col min="15597" max="15597" width="15.7109375" customWidth="1"/>
    <col min="15598" max="15598" width="10" customWidth="1"/>
    <col min="15599" max="15599" width="10.7109375" customWidth="1"/>
    <col min="15600" max="15600" width="11.42578125" customWidth="1"/>
    <col min="15601" max="15601" width="10.7109375" customWidth="1"/>
    <col min="15853" max="15853" width="15.7109375" customWidth="1"/>
    <col min="15854" max="15854" width="10" customWidth="1"/>
    <col min="15855" max="15855" width="10.7109375" customWidth="1"/>
    <col min="15856" max="15856" width="11.42578125" customWidth="1"/>
    <col min="15857" max="15857" width="10.7109375" customWidth="1"/>
    <col min="16109" max="16109" width="15.7109375" customWidth="1"/>
    <col min="16110" max="16110" width="10" customWidth="1"/>
    <col min="16111" max="16111" width="10.7109375" customWidth="1"/>
    <col min="16112" max="16112" width="11.42578125" customWidth="1"/>
    <col min="16113" max="16113" width="10.7109375" customWidth="1"/>
  </cols>
  <sheetData>
    <row r="1" spans="1:8" ht="18" thickBot="1">
      <c r="A1" s="874" t="s">
        <v>288</v>
      </c>
      <c r="B1" s="874"/>
      <c r="C1" s="874"/>
      <c r="D1" s="874"/>
      <c r="E1" s="874"/>
      <c r="F1" s="874"/>
      <c r="G1" s="874"/>
      <c r="H1" s="281" t="s">
        <v>323</v>
      </c>
    </row>
    <row r="2" spans="1:8" ht="15.75" customHeight="1">
      <c r="A2" s="983" t="s">
        <v>2</v>
      </c>
      <c r="B2" s="988" t="s">
        <v>289</v>
      </c>
      <c r="C2" s="986" t="s">
        <v>290</v>
      </c>
      <c r="D2" s="986"/>
      <c r="E2" s="986" t="s">
        <v>291</v>
      </c>
      <c r="F2" s="986"/>
      <c r="G2" s="986" t="s">
        <v>292</v>
      </c>
      <c r="H2" s="987"/>
    </row>
    <row r="3" spans="1:8" s="614" customFormat="1" ht="35.25" customHeight="1">
      <c r="A3" s="984"/>
      <c r="B3" s="989"/>
      <c r="C3" s="243" t="s">
        <v>248</v>
      </c>
      <c r="D3" s="243" t="s">
        <v>293</v>
      </c>
      <c r="E3" s="243" t="s">
        <v>248</v>
      </c>
      <c r="F3" s="243" t="s">
        <v>293</v>
      </c>
      <c r="G3" s="243" t="s">
        <v>248</v>
      </c>
      <c r="H3" s="244" t="s">
        <v>293</v>
      </c>
    </row>
    <row r="4" spans="1:8" ht="15" customHeight="1">
      <c r="A4" s="274" t="s">
        <v>3</v>
      </c>
      <c r="B4" s="800" t="s">
        <v>294</v>
      </c>
      <c r="C4" s="8">
        <v>349</v>
      </c>
      <c r="D4" s="8">
        <v>47.94</v>
      </c>
      <c r="E4" s="8">
        <v>452</v>
      </c>
      <c r="F4" s="8">
        <v>1141.06</v>
      </c>
      <c r="G4" s="8">
        <v>148</v>
      </c>
      <c r="H4" s="97">
        <v>37209.06</v>
      </c>
    </row>
    <row r="5" spans="1:8" ht="15" customHeight="1">
      <c r="A5" s="5"/>
      <c r="B5" s="233" t="s">
        <v>673</v>
      </c>
      <c r="C5" s="767">
        <v>742</v>
      </c>
      <c r="D5" s="767">
        <v>116.62</v>
      </c>
      <c r="E5" s="767">
        <v>712</v>
      </c>
      <c r="F5" s="767">
        <v>1837.54</v>
      </c>
      <c r="G5" s="767">
        <v>185</v>
      </c>
      <c r="H5" s="768">
        <v>50688.35</v>
      </c>
    </row>
    <row r="6" spans="1:8">
      <c r="A6" s="7" t="s">
        <v>4</v>
      </c>
      <c r="B6" s="801" t="s">
        <v>294</v>
      </c>
      <c r="C6" s="8">
        <v>2042</v>
      </c>
      <c r="D6" s="8">
        <v>201.5</v>
      </c>
      <c r="E6" s="8">
        <v>1233</v>
      </c>
      <c r="F6" s="8">
        <v>3210.87</v>
      </c>
      <c r="G6" s="8">
        <v>235</v>
      </c>
      <c r="H6" s="97">
        <v>19505.75</v>
      </c>
    </row>
    <row r="7" spans="1:8">
      <c r="A7" s="5"/>
      <c r="B7" s="233" t="s">
        <v>673</v>
      </c>
      <c r="C7" s="767">
        <v>3789</v>
      </c>
      <c r="D7" s="767">
        <v>416.96</v>
      </c>
      <c r="E7" s="767">
        <v>2608</v>
      </c>
      <c r="F7" s="767">
        <v>6758.16</v>
      </c>
      <c r="G7" s="767">
        <v>349</v>
      </c>
      <c r="H7" s="768">
        <v>29370.42</v>
      </c>
    </row>
    <row r="8" spans="1:8">
      <c r="A8" s="7" t="s">
        <v>5</v>
      </c>
      <c r="B8" s="801" t="s">
        <v>294</v>
      </c>
      <c r="C8" s="8">
        <v>577</v>
      </c>
      <c r="D8" s="8">
        <v>44.17</v>
      </c>
      <c r="E8" s="8">
        <v>299</v>
      </c>
      <c r="F8" s="8">
        <v>568.42999999999995</v>
      </c>
      <c r="G8" s="8">
        <v>16</v>
      </c>
      <c r="H8" s="97">
        <v>637.28</v>
      </c>
    </row>
    <row r="9" spans="1:8">
      <c r="A9" s="5"/>
      <c r="B9" s="233" t="s">
        <v>673</v>
      </c>
      <c r="C9" s="767">
        <v>1035</v>
      </c>
      <c r="D9" s="767">
        <v>82.19</v>
      </c>
      <c r="E9" s="767">
        <v>548</v>
      </c>
      <c r="F9" s="767">
        <v>1085.75</v>
      </c>
      <c r="G9" s="767">
        <v>22</v>
      </c>
      <c r="H9" s="768">
        <v>710.94</v>
      </c>
    </row>
    <row r="10" spans="1:8">
      <c r="A10" s="7" t="s">
        <v>6</v>
      </c>
      <c r="B10" s="801" t="s">
        <v>294</v>
      </c>
      <c r="C10" s="8">
        <v>137</v>
      </c>
      <c r="D10" s="8">
        <v>17.91</v>
      </c>
      <c r="E10" s="8">
        <v>244</v>
      </c>
      <c r="F10" s="8">
        <v>891.45</v>
      </c>
      <c r="G10" s="8">
        <v>141</v>
      </c>
      <c r="H10" s="97">
        <v>207281.32</v>
      </c>
    </row>
    <row r="11" spans="1:8">
      <c r="A11" s="5"/>
      <c r="B11" s="233" t="s">
        <v>673</v>
      </c>
      <c r="C11" s="767">
        <v>394</v>
      </c>
      <c r="D11" s="767">
        <v>58.08</v>
      </c>
      <c r="E11" s="767">
        <v>486</v>
      </c>
      <c r="F11" s="767">
        <v>1698.52</v>
      </c>
      <c r="G11" s="767">
        <v>262</v>
      </c>
      <c r="H11" s="768">
        <v>212179.22</v>
      </c>
    </row>
    <row r="12" spans="1:8">
      <c r="A12" s="7" t="s">
        <v>7</v>
      </c>
      <c r="B12" s="801" t="s">
        <v>294</v>
      </c>
      <c r="C12" s="8">
        <v>379</v>
      </c>
      <c r="D12" s="8">
        <v>52.71</v>
      </c>
      <c r="E12" s="8">
        <v>438</v>
      </c>
      <c r="F12" s="8">
        <v>1112.9100000000001</v>
      </c>
      <c r="G12" s="8">
        <v>131</v>
      </c>
      <c r="H12" s="97">
        <v>21258.639999999999</v>
      </c>
    </row>
    <row r="13" spans="1:8">
      <c r="A13" s="5"/>
      <c r="B13" s="233" t="s">
        <v>673</v>
      </c>
      <c r="C13" s="767">
        <v>989</v>
      </c>
      <c r="D13" s="767">
        <v>138.38999999999999</v>
      </c>
      <c r="E13" s="767">
        <v>1003</v>
      </c>
      <c r="F13" s="767">
        <v>2858.11</v>
      </c>
      <c r="G13" s="767">
        <v>237</v>
      </c>
      <c r="H13" s="768">
        <v>88954.74</v>
      </c>
    </row>
    <row r="14" spans="1:8">
      <c r="A14" s="7" t="s">
        <v>8</v>
      </c>
      <c r="B14" s="801" t="s">
        <v>294</v>
      </c>
      <c r="C14" s="8">
        <v>423</v>
      </c>
      <c r="D14" s="8">
        <v>33.15</v>
      </c>
      <c r="E14" s="8">
        <v>261</v>
      </c>
      <c r="F14" s="8">
        <v>605.49</v>
      </c>
      <c r="G14" s="8">
        <v>36</v>
      </c>
      <c r="H14" s="97">
        <v>3263.14</v>
      </c>
    </row>
    <row r="15" spans="1:8">
      <c r="A15" s="5"/>
      <c r="B15" s="233" t="s">
        <v>673</v>
      </c>
      <c r="C15" s="767">
        <v>1104</v>
      </c>
      <c r="D15" s="767">
        <v>92.98</v>
      </c>
      <c r="E15" s="767">
        <v>581</v>
      </c>
      <c r="F15" s="767">
        <v>1256.1300000000001</v>
      </c>
      <c r="G15" s="767">
        <v>53</v>
      </c>
      <c r="H15" s="768">
        <v>3796.51</v>
      </c>
    </row>
    <row r="16" spans="1:8">
      <c r="A16" s="7" t="s">
        <v>9</v>
      </c>
      <c r="B16" s="801" t="s">
        <v>294</v>
      </c>
      <c r="C16" s="8">
        <v>902</v>
      </c>
      <c r="D16" s="8">
        <v>40.86</v>
      </c>
      <c r="E16" s="8">
        <v>101</v>
      </c>
      <c r="F16" s="8">
        <v>286.32</v>
      </c>
      <c r="G16" s="8">
        <v>16</v>
      </c>
      <c r="H16" s="97">
        <v>511.49</v>
      </c>
    </row>
    <row r="17" spans="1:8">
      <c r="A17" s="5"/>
      <c r="B17" s="233" t="s">
        <v>673</v>
      </c>
      <c r="C17" s="767">
        <v>2476</v>
      </c>
      <c r="D17" s="767">
        <v>243.32</v>
      </c>
      <c r="E17" s="767">
        <v>573</v>
      </c>
      <c r="F17" s="767">
        <v>1471.75</v>
      </c>
      <c r="G17" s="767">
        <v>43</v>
      </c>
      <c r="H17" s="768">
        <v>1267.96</v>
      </c>
    </row>
    <row r="18" spans="1:8">
      <c r="A18" s="7" t="s">
        <v>10</v>
      </c>
      <c r="B18" s="801" t="s">
        <v>294</v>
      </c>
      <c r="C18" s="8">
        <v>1097</v>
      </c>
      <c r="D18" s="8">
        <v>128.33000000000001</v>
      </c>
      <c r="E18" s="8">
        <v>1301</v>
      </c>
      <c r="F18" s="8">
        <v>4146.6899999999996</v>
      </c>
      <c r="G18" s="8">
        <v>681</v>
      </c>
      <c r="H18" s="97">
        <v>334533.21999999997</v>
      </c>
    </row>
    <row r="19" spans="1:8">
      <c r="A19" s="5"/>
      <c r="B19" s="233" t="s">
        <v>673</v>
      </c>
      <c r="C19" s="767">
        <v>2237</v>
      </c>
      <c r="D19" s="767">
        <v>246.45</v>
      </c>
      <c r="E19" s="767">
        <v>1923</v>
      </c>
      <c r="F19" s="767">
        <v>6168.27</v>
      </c>
      <c r="G19" s="767">
        <v>824</v>
      </c>
      <c r="H19" s="768">
        <v>350899.31</v>
      </c>
    </row>
    <row r="20" spans="1:8">
      <c r="A20" s="7" t="s">
        <v>12</v>
      </c>
      <c r="B20" s="801" t="s">
        <v>294</v>
      </c>
      <c r="C20" s="8">
        <v>484</v>
      </c>
      <c r="D20" s="8">
        <v>61.2</v>
      </c>
      <c r="E20" s="8">
        <v>425</v>
      </c>
      <c r="F20" s="8">
        <v>855.02</v>
      </c>
      <c r="G20" s="8">
        <v>41</v>
      </c>
      <c r="H20" s="97">
        <v>2337.29</v>
      </c>
    </row>
    <row r="21" spans="1:8">
      <c r="A21" s="5"/>
      <c r="B21" s="233" t="s">
        <v>673</v>
      </c>
      <c r="C21" s="767">
        <v>803</v>
      </c>
      <c r="D21" s="767">
        <v>108</v>
      </c>
      <c r="E21" s="767">
        <v>963</v>
      </c>
      <c r="F21" s="767">
        <v>1908.31</v>
      </c>
      <c r="G21" s="767">
        <v>62</v>
      </c>
      <c r="H21" s="768">
        <v>3483.71</v>
      </c>
    </row>
    <row r="22" spans="1:8">
      <c r="A22" s="7" t="s">
        <v>13</v>
      </c>
      <c r="B22" s="801" t="s">
        <v>294</v>
      </c>
      <c r="C22" s="8">
        <v>958</v>
      </c>
      <c r="D22" s="8">
        <v>130.16999999999999</v>
      </c>
      <c r="E22" s="8">
        <v>734</v>
      </c>
      <c r="F22" s="8">
        <v>1973.63</v>
      </c>
      <c r="G22" s="8">
        <v>149</v>
      </c>
      <c r="H22" s="97">
        <v>38853.410000000003</v>
      </c>
    </row>
    <row r="23" spans="1:8">
      <c r="A23" s="5"/>
      <c r="B23" s="233" t="s">
        <v>673</v>
      </c>
      <c r="C23" s="767">
        <v>1933</v>
      </c>
      <c r="D23" s="767">
        <v>255.75</v>
      </c>
      <c r="E23" s="767">
        <v>1426</v>
      </c>
      <c r="F23" s="767">
        <v>4288.92</v>
      </c>
      <c r="G23" s="767">
        <v>261</v>
      </c>
      <c r="H23" s="768">
        <v>72788.05</v>
      </c>
    </row>
    <row r="24" spans="1:8">
      <c r="A24" s="7" t="s">
        <v>14</v>
      </c>
      <c r="B24" s="801" t="s">
        <v>294</v>
      </c>
      <c r="C24" s="8">
        <v>901</v>
      </c>
      <c r="D24" s="8">
        <v>99.64</v>
      </c>
      <c r="E24" s="8">
        <v>336</v>
      </c>
      <c r="F24" s="8">
        <v>569.28</v>
      </c>
      <c r="G24" s="8">
        <v>20</v>
      </c>
      <c r="H24" s="97">
        <v>2248.52</v>
      </c>
    </row>
    <row r="25" spans="1:8">
      <c r="A25" s="5"/>
      <c r="B25" s="233" t="s">
        <v>673</v>
      </c>
      <c r="C25" s="767">
        <v>1478</v>
      </c>
      <c r="D25" s="767">
        <v>172.25</v>
      </c>
      <c r="E25" s="767">
        <v>529</v>
      </c>
      <c r="F25" s="767">
        <v>1077.76</v>
      </c>
      <c r="G25" s="767">
        <v>33</v>
      </c>
      <c r="H25" s="768">
        <v>2566.0700000000002</v>
      </c>
    </row>
    <row r="26" spans="1:8">
      <c r="A26" s="7" t="s">
        <v>15</v>
      </c>
      <c r="B26" s="801" t="s">
        <v>294</v>
      </c>
      <c r="C26" s="8">
        <v>639</v>
      </c>
      <c r="D26" s="8">
        <v>147.30000000000001</v>
      </c>
      <c r="E26" s="8">
        <v>343</v>
      </c>
      <c r="F26" s="8">
        <v>1036.75</v>
      </c>
      <c r="G26" s="8">
        <v>103</v>
      </c>
      <c r="H26" s="97">
        <v>12741.53</v>
      </c>
    </row>
    <row r="27" spans="1:8">
      <c r="A27" s="5"/>
      <c r="B27" s="233" t="s">
        <v>673</v>
      </c>
      <c r="C27" s="767">
        <v>1571</v>
      </c>
      <c r="D27" s="767">
        <v>230.92</v>
      </c>
      <c r="E27" s="767">
        <v>600</v>
      </c>
      <c r="F27" s="767">
        <v>1826.09</v>
      </c>
      <c r="G27" s="767">
        <v>144</v>
      </c>
      <c r="H27" s="768">
        <v>23938.34</v>
      </c>
    </row>
    <row r="28" spans="1:8">
      <c r="A28" s="7" t="s">
        <v>16</v>
      </c>
      <c r="B28" s="801" t="s">
        <v>294</v>
      </c>
      <c r="C28" s="8">
        <v>3304</v>
      </c>
      <c r="D28" s="8">
        <v>272.89999999999998</v>
      </c>
      <c r="E28" s="8">
        <v>1915</v>
      </c>
      <c r="F28" s="8">
        <v>3926.35</v>
      </c>
      <c r="G28" s="8">
        <v>229</v>
      </c>
      <c r="H28" s="97">
        <v>58261.83</v>
      </c>
    </row>
    <row r="29" spans="1:8">
      <c r="A29" s="5"/>
      <c r="B29" s="233" t="s">
        <v>673</v>
      </c>
      <c r="C29" s="767">
        <v>6025</v>
      </c>
      <c r="D29" s="767">
        <v>541.6</v>
      </c>
      <c r="E29" s="767">
        <v>3353</v>
      </c>
      <c r="F29" s="767">
        <v>7319.42</v>
      </c>
      <c r="G29" s="767">
        <v>330</v>
      </c>
      <c r="H29" s="768">
        <v>62806.78</v>
      </c>
    </row>
    <row r="30" spans="1:8">
      <c r="A30" s="7" t="s">
        <v>17</v>
      </c>
      <c r="B30" s="801" t="s">
        <v>294</v>
      </c>
      <c r="C30" s="8">
        <v>1209</v>
      </c>
      <c r="D30" s="8">
        <v>154.63</v>
      </c>
      <c r="E30" s="8">
        <v>936</v>
      </c>
      <c r="F30" s="8">
        <v>2102.4299999999998</v>
      </c>
      <c r="G30" s="8">
        <v>174</v>
      </c>
      <c r="H30" s="97">
        <v>22868.57</v>
      </c>
    </row>
    <row r="31" spans="1:8">
      <c r="A31" s="5"/>
      <c r="B31" s="233" t="s">
        <v>673</v>
      </c>
      <c r="C31" s="767">
        <v>3636</v>
      </c>
      <c r="D31" s="767">
        <v>432.15</v>
      </c>
      <c r="E31" s="767">
        <v>1754</v>
      </c>
      <c r="F31" s="767">
        <v>4198.6099999999997</v>
      </c>
      <c r="G31" s="767">
        <v>279</v>
      </c>
      <c r="H31" s="768">
        <v>42058.04</v>
      </c>
    </row>
    <row r="32" spans="1:8">
      <c r="A32" s="7" t="s">
        <v>18</v>
      </c>
      <c r="B32" s="801" t="s">
        <v>294</v>
      </c>
      <c r="C32" s="8">
        <v>1528</v>
      </c>
      <c r="D32" s="8">
        <v>146.77000000000001</v>
      </c>
      <c r="E32" s="8">
        <v>818</v>
      </c>
      <c r="F32" s="8">
        <v>2316.11</v>
      </c>
      <c r="G32" s="8">
        <v>66</v>
      </c>
      <c r="H32" s="97">
        <v>5613.99</v>
      </c>
    </row>
    <row r="33" spans="1:8">
      <c r="A33" s="5"/>
      <c r="B33" s="233" t="s">
        <v>673</v>
      </c>
      <c r="C33" s="767">
        <v>3534</v>
      </c>
      <c r="D33" s="767">
        <v>324.27999999999997</v>
      </c>
      <c r="E33" s="767">
        <v>1694</v>
      </c>
      <c r="F33" s="767">
        <v>4091.92</v>
      </c>
      <c r="G33" s="767">
        <v>95</v>
      </c>
      <c r="H33" s="768">
        <v>7775.77</v>
      </c>
    </row>
    <row r="34" spans="1:8" ht="15" customHeight="1">
      <c r="A34" s="7" t="s">
        <v>19</v>
      </c>
      <c r="B34" s="801" t="s">
        <v>294</v>
      </c>
      <c r="C34" s="8">
        <v>1031</v>
      </c>
      <c r="D34" s="8">
        <v>69.36</v>
      </c>
      <c r="E34" s="8">
        <v>267</v>
      </c>
      <c r="F34" s="8">
        <v>615.35</v>
      </c>
      <c r="G34" s="8">
        <v>36</v>
      </c>
      <c r="H34" s="97">
        <v>3867.68</v>
      </c>
    </row>
    <row r="35" spans="1:8" ht="15" customHeight="1">
      <c r="A35" s="5"/>
      <c r="B35" s="233" t="s">
        <v>673</v>
      </c>
      <c r="C35" s="767">
        <v>1604</v>
      </c>
      <c r="D35" s="767">
        <v>129.54</v>
      </c>
      <c r="E35" s="767">
        <v>409</v>
      </c>
      <c r="F35" s="767">
        <v>1078.6400000000001</v>
      </c>
      <c r="G35" s="767">
        <v>47</v>
      </c>
      <c r="H35" s="768">
        <v>5964.14</v>
      </c>
    </row>
    <row r="36" spans="1:8" ht="15" customHeight="1">
      <c r="A36" s="7" t="s">
        <v>20</v>
      </c>
      <c r="B36" s="801" t="s">
        <v>294</v>
      </c>
      <c r="C36" s="8">
        <v>173</v>
      </c>
      <c r="D36" s="8">
        <v>12.2</v>
      </c>
      <c r="E36" s="8">
        <v>198</v>
      </c>
      <c r="F36" s="8">
        <v>362.92</v>
      </c>
      <c r="G36" s="8">
        <v>6</v>
      </c>
      <c r="H36" s="97">
        <v>649.25</v>
      </c>
    </row>
    <row r="37" spans="1:8" ht="15" customHeight="1">
      <c r="A37" s="5"/>
      <c r="B37" s="233" t="s">
        <v>673</v>
      </c>
      <c r="C37" s="767">
        <v>530</v>
      </c>
      <c r="D37" s="767">
        <v>49.07</v>
      </c>
      <c r="E37" s="767">
        <v>402</v>
      </c>
      <c r="F37" s="767">
        <v>815.73</v>
      </c>
      <c r="G37" s="767">
        <v>21</v>
      </c>
      <c r="H37" s="768">
        <v>1574.22</v>
      </c>
    </row>
    <row r="38" spans="1:8" ht="15" customHeight="1">
      <c r="A38" s="7" t="s">
        <v>21</v>
      </c>
      <c r="B38" s="801" t="s">
        <v>294</v>
      </c>
      <c r="C38" s="8">
        <v>630</v>
      </c>
      <c r="D38" s="8">
        <v>63.5</v>
      </c>
      <c r="E38" s="8">
        <v>850</v>
      </c>
      <c r="F38" s="8">
        <v>3263.77</v>
      </c>
      <c r="G38" s="8">
        <v>582</v>
      </c>
      <c r="H38" s="97">
        <v>110819.33</v>
      </c>
    </row>
    <row r="39" spans="1:8" ht="15" customHeight="1">
      <c r="A39" s="5"/>
      <c r="B39" s="233" t="s">
        <v>673</v>
      </c>
      <c r="C39" s="767">
        <v>1541</v>
      </c>
      <c r="D39" s="767">
        <v>217.48</v>
      </c>
      <c r="E39" s="767">
        <v>1534</v>
      </c>
      <c r="F39" s="767">
        <v>5881.66</v>
      </c>
      <c r="G39" s="767">
        <v>800</v>
      </c>
      <c r="H39" s="768">
        <v>171252.27</v>
      </c>
    </row>
    <row r="40" spans="1:8" ht="15" customHeight="1">
      <c r="A40" s="7" t="s">
        <v>22</v>
      </c>
      <c r="B40" s="801" t="s">
        <v>294</v>
      </c>
      <c r="C40" s="8">
        <v>538</v>
      </c>
      <c r="D40" s="8">
        <v>53.3</v>
      </c>
      <c r="E40" s="8">
        <v>277</v>
      </c>
      <c r="F40" s="8">
        <v>790.67</v>
      </c>
      <c r="G40" s="8">
        <v>37</v>
      </c>
      <c r="H40" s="97">
        <v>1148.57</v>
      </c>
    </row>
    <row r="41" spans="1:8" ht="15" customHeight="1">
      <c r="A41" s="5"/>
      <c r="B41" s="233" t="s">
        <v>673</v>
      </c>
      <c r="C41" s="767">
        <v>1519</v>
      </c>
      <c r="D41" s="767">
        <v>135.63999999999999</v>
      </c>
      <c r="E41" s="767">
        <v>547</v>
      </c>
      <c r="F41" s="767">
        <v>1458.09</v>
      </c>
      <c r="G41" s="767">
        <v>52</v>
      </c>
      <c r="H41" s="768">
        <v>1543.13</v>
      </c>
    </row>
    <row r="42" spans="1:8" ht="15" customHeight="1">
      <c r="A42" s="7" t="s">
        <v>23</v>
      </c>
      <c r="B42" s="801" t="s">
        <v>294</v>
      </c>
      <c r="C42" s="8">
        <v>909</v>
      </c>
      <c r="D42" s="8">
        <v>108.04</v>
      </c>
      <c r="E42" s="8">
        <v>511</v>
      </c>
      <c r="F42" s="8">
        <v>1355.9</v>
      </c>
      <c r="G42" s="8">
        <v>90</v>
      </c>
      <c r="H42" s="97">
        <v>9885.0300000000007</v>
      </c>
    </row>
    <row r="43" spans="1:8" ht="15" customHeight="1">
      <c r="A43" s="5"/>
      <c r="B43" s="233" t="s">
        <v>673</v>
      </c>
      <c r="C43" s="767">
        <v>2039</v>
      </c>
      <c r="D43" s="767">
        <v>255.24</v>
      </c>
      <c r="E43" s="767">
        <v>1084</v>
      </c>
      <c r="F43" s="767">
        <v>2832.48</v>
      </c>
      <c r="G43" s="767">
        <v>135</v>
      </c>
      <c r="H43" s="768">
        <v>28454.44</v>
      </c>
    </row>
    <row r="44" spans="1:8" ht="15" customHeight="1">
      <c r="A44" s="7" t="s">
        <v>24</v>
      </c>
      <c r="B44" s="801" t="s">
        <v>294</v>
      </c>
      <c r="C44" s="8">
        <v>637</v>
      </c>
      <c r="D44" s="8">
        <v>81.17</v>
      </c>
      <c r="E44" s="8">
        <v>525</v>
      </c>
      <c r="F44" s="8">
        <v>1856.07</v>
      </c>
      <c r="G44" s="8">
        <v>87</v>
      </c>
      <c r="H44" s="97">
        <v>7147.43</v>
      </c>
    </row>
    <row r="45" spans="1:8" ht="15" customHeight="1" thickBot="1">
      <c r="A45" s="9"/>
      <c r="B45" s="681" t="s">
        <v>673</v>
      </c>
      <c r="C45" s="769">
        <v>1751</v>
      </c>
      <c r="D45" s="769">
        <v>166.47</v>
      </c>
      <c r="E45" s="769">
        <v>1020</v>
      </c>
      <c r="F45" s="769">
        <v>3330.13</v>
      </c>
      <c r="G45" s="769">
        <v>170</v>
      </c>
      <c r="H45" s="770">
        <v>30998.13</v>
      </c>
    </row>
    <row r="46" spans="1:8" ht="15" customHeight="1">
      <c r="A46" s="118"/>
      <c r="B46" s="118"/>
      <c r="C46" s="118"/>
      <c r="D46" s="118"/>
      <c r="E46" s="118"/>
      <c r="F46" s="118"/>
      <c r="G46" s="118"/>
      <c r="H46" s="118"/>
    </row>
    <row r="47" spans="1:8" s="280" customFormat="1" ht="18.75" customHeight="1" thickBot="1">
      <c r="A47" s="874" t="s">
        <v>288</v>
      </c>
      <c r="B47" s="874"/>
      <c r="C47" s="874"/>
      <c r="D47" s="874"/>
      <c r="E47" s="874"/>
      <c r="F47" s="874"/>
      <c r="G47" s="874"/>
      <c r="H47" s="281" t="s">
        <v>324</v>
      </c>
    </row>
    <row r="48" spans="1:8" s="280" customFormat="1" ht="15" customHeight="1">
      <c r="A48" s="926" t="s">
        <v>2</v>
      </c>
      <c r="B48" s="908" t="s">
        <v>289</v>
      </c>
      <c r="C48" s="986" t="s">
        <v>290</v>
      </c>
      <c r="D48" s="986"/>
      <c r="E48" s="986" t="s">
        <v>291</v>
      </c>
      <c r="F48" s="986"/>
      <c r="G48" s="986" t="s">
        <v>292</v>
      </c>
      <c r="H48" s="987"/>
    </row>
    <row r="49" spans="1:8" s="280" customFormat="1" ht="33.75" customHeight="1">
      <c r="A49" s="927"/>
      <c r="B49" s="972"/>
      <c r="C49" s="243" t="s">
        <v>248</v>
      </c>
      <c r="D49" s="243" t="s">
        <v>293</v>
      </c>
      <c r="E49" s="243" t="s">
        <v>248</v>
      </c>
      <c r="F49" s="243" t="s">
        <v>293</v>
      </c>
      <c r="G49" s="243" t="s">
        <v>248</v>
      </c>
      <c r="H49" s="244" t="s">
        <v>293</v>
      </c>
    </row>
    <row r="50" spans="1:8" ht="15" customHeight="1">
      <c r="A50" s="212" t="s">
        <v>25</v>
      </c>
      <c r="B50" s="801" t="s">
        <v>294</v>
      </c>
      <c r="C50" s="8">
        <v>216</v>
      </c>
      <c r="D50" s="8">
        <v>27.14</v>
      </c>
      <c r="E50" s="8">
        <v>161</v>
      </c>
      <c r="F50" s="8">
        <v>497.63</v>
      </c>
      <c r="G50" s="8">
        <v>46</v>
      </c>
      <c r="H50" s="97">
        <v>4340.04</v>
      </c>
    </row>
    <row r="51" spans="1:8" ht="15" customHeight="1">
      <c r="A51" s="631"/>
      <c r="B51" s="233" t="s">
        <v>673</v>
      </c>
      <c r="C51" s="767">
        <v>612</v>
      </c>
      <c r="D51" s="767">
        <v>87.99</v>
      </c>
      <c r="E51" s="767">
        <v>420</v>
      </c>
      <c r="F51" s="767">
        <v>1318.86</v>
      </c>
      <c r="G51" s="767">
        <v>66</v>
      </c>
      <c r="H51" s="768">
        <v>5969.83</v>
      </c>
    </row>
    <row r="52" spans="1:8">
      <c r="A52" s="212" t="s">
        <v>26</v>
      </c>
      <c r="B52" s="801" t="s">
        <v>294</v>
      </c>
      <c r="C52" s="8">
        <v>320</v>
      </c>
      <c r="D52" s="8">
        <v>64.709999999999994</v>
      </c>
      <c r="E52" s="8">
        <v>703</v>
      </c>
      <c r="F52" s="8">
        <v>1182.69</v>
      </c>
      <c r="G52" s="8">
        <v>82</v>
      </c>
      <c r="H52" s="97">
        <v>16000.08</v>
      </c>
    </row>
    <row r="53" spans="1:8">
      <c r="A53" s="631"/>
      <c r="B53" s="233" t="s">
        <v>673</v>
      </c>
      <c r="C53" s="767">
        <v>726</v>
      </c>
      <c r="D53" s="767">
        <v>131.96</v>
      </c>
      <c r="E53" s="767">
        <v>1495</v>
      </c>
      <c r="F53" s="767">
        <v>3276.22</v>
      </c>
      <c r="G53" s="767">
        <v>154</v>
      </c>
      <c r="H53" s="768">
        <v>20716.86</v>
      </c>
    </row>
    <row r="54" spans="1:8">
      <c r="A54" s="212" t="s">
        <v>27</v>
      </c>
      <c r="B54" s="801" t="s">
        <v>294</v>
      </c>
      <c r="C54" s="8">
        <v>668</v>
      </c>
      <c r="D54" s="8">
        <v>124.71</v>
      </c>
      <c r="E54" s="8">
        <v>678</v>
      </c>
      <c r="F54" s="8">
        <v>2018.5</v>
      </c>
      <c r="G54" s="8">
        <v>63</v>
      </c>
      <c r="H54" s="97">
        <v>4172.12</v>
      </c>
    </row>
    <row r="55" spans="1:8">
      <c r="A55" s="631"/>
      <c r="B55" s="233" t="s">
        <v>673</v>
      </c>
      <c r="C55" s="767">
        <v>1552</v>
      </c>
      <c r="D55" s="767">
        <v>225.99</v>
      </c>
      <c r="E55" s="767">
        <v>1260</v>
      </c>
      <c r="F55" s="767">
        <v>3632.04</v>
      </c>
      <c r="G55" s="767">
        <v>116</v>
      </c>
      <c r="H55" s="768">
        <v>6020.18</v>
      </c>
    </row>
    <row r="56" spans="1:8">
      <c r="A56" s="212" t="s">
        <v>28</v>
      </c>
      <c r="B56" s="801" t="s">
        <v>294</v>
      </c>
      <c r="C56" s="8">
        <v>501</v>
      </c>
      <c r="D56" s="8">
        <v>71.349999999999994</v>
      </c>
      <c r="E56" s="8">
        <v>534</v>
      </c>
      <c r="F56" s="8">
        <v>2191.83</v>
      </c>
      <c r="G56" s="8">
        <v>106</v>
      </c>
      <c r="H56" s="97">
        <v>9568.3799999999992</v>
      </c>
    </row>
    <row r="57" spans="1:8">
      <c r="A57" s="631"/>
      <c r="B57" s="233" t="s">
        <v>673</v>
      </c>
      <c r="C57" s="767">
        <v>1138</v>
      </c>
      <c r="D57" s="767">
        <v>168.92</v>
      </c>
      <c r="E57" s="767">
        <v>1105</v>
      </c>
      <c r="F57" s="767">
        <v>4265.21</v>
      </c>
      <c r="G57" s="767">
        <v>184</v>
      </c>
      <c r="H57" s="768">
        <v>17729.310000000001</v>
      </c>
    </row>
    <row r="58" spans="1:8">
      <c r="A58" s="212" t="s">
        <v>29</v>
      </c>
      <c r="B58" s="801" t="s">
        <v>294</v>
      </c>
      <c r="C58" s="8">
        <v>221</v>
      </c>
      <c r="D58" s="8">
        <v>35.76</v>
      </c>
      <c r="E58" s="8">
        <v>323</v>
      </c>
      <c r="F58" s="8">
        <v>1051.81</v>
      </c>
      <c r="G58" s="8">
        <v>123</v>
      </c>
      <c r="H58" s="97">
        <v>60412.95</v>
      </c>
    </row>
    <row r="59" spans="1:8">
      <c r="A59" s="631"/>
      <c r="B59" s="233" t="s">
        <v>673</v>
      </c>
      <c r="C59" s="767">
        <v>992</v>
      </c>
      <c r="D59" s="767">
        <v>176.9</v>
      </c>
      <c r="E59" s="767">
        <v>872</v>
      </c>
      <c r="F59" s="767">
        <v>2995.61</v>
      </c>
      <c r="G59" s="767">
        <v>177</v>
      </c>
      <c r="H59" s="768">
        <v>138281.82</v>
      </c>
    </row>
    <row r="60" spans="1:8">
      <c r="A60" s="212" t="s">
        <v>30</v>
      </c>
      <c r="B60" s="801" t="s">
        <v>294</v>
      </c>
      <c r="C60" s="8">
        <v>435</v>
      </c>
      <c r="D60" s="8">
        <v>55.36</v>
      </c>
      <c r="E60" s="8">
        <v>636</v>
      </c>
      <c r="F60" s="8">
        <v>1919.93</v>
      </c>
      <c r="G60" s="8">
        <v>298</v>
      </c>
      <c r="H60" s="97">
        <v>50652.41</v>
      </c>
    </row>
    <row r="61" spans="1:8">
      <c r="A61" s="631"/>
      <c r="B61" s="233" t="s">
        <v>673</v>
      </c>
      <c r="C61" s="767">
        <v>913</v>
      </c>
      <c r="D61" s="767">
        <v>128.63999999999999</v>
      </c>
      <c r="E61" s="767">
        <v>1132</v>
      </c>
      <c r="F61" s="767">
        <v>3590.82</v>
      </c>
      <c r="G61" s="767">
        <v>437</v>
      </c>
      <c r="H61" s="768">
        <v>160117.32999999999</v>
      </c>
    </row>
    <row r="62" spans="1:8">
      <c r="A62" s="212" t="s">
        <v>31</v>
      </c>
      <c r="B62" s="801" t="s">
        <v>294</v>
      </c>
      <c r="C62" s="8">
        <v>154</v>
      </c>
      <c r="D62" s="8">
        <v>19.260000000000002</v>
      </c>
      <c r="E62" s="8">
        <v>90</v>
      </c>
      <c r="F62" s="8">
        <v>189.31</v>
      </c>
      <c r="G62" s="8">
        <v>15</v>
      </c>
      <c r="H62" s="97">
        <v>1077.33</v>
      </c>
    </row>
    <row r="63" spans="1:8">
      <c r="A63" s="631"/>
      <c r="B63" s="233" t="s">
        <v>673</v>
      </c>
      <c r="C63" s="767">
        <v>513</v>
      </c>
      <c r="D63" s="767">
        <v>68.34</v>
      </c>
      <c r="E63" s="767">
        <v>203</v>
      </c>
      <c r="F63" s="767">
        <v>492.73</v>
      </c>
      <c r="G63" s="767">
        <v>30</v>
      </c>
      <c r="H63" s="768">
        <v>2319.2600000000002</v>
      </c>
    </row>
    <row r="64" spans="1:8">
      <c r="A64" s="212" t="s">
        <v>32</v>
      </c>
      <c r="B64" s="801" t="s">
        <v>294</v>
      </c>
      <c r="C64" s="8">
        <v>878</v>
      </c>
      <c r="D64" s="8">
        <v>208.85</v>
      </c>
      <c r="E64" s="8">
        <v>624</v>
      </c>
      <c r="F64" s="8">
        <v>1935.77</v>
      </c>
      <c r="G64" s="8">
        <v>179</v>
      </c>
      <c r="H64" s="97">
        <v>17890.849999999999</v>
      </c>
    </row>
    <row r="65" spans="1:8">
      <c r="A65" s="631"/>
      <c r="B65" s="233" t="s">
        <v>673</v>
      </c>
      <c r="C65" s="767">
        <v>2695</v>
      </c>
      <c r="D65" s="767">
        <v>414.84</v>
      </c>
      <c r="E65" s="767">
        <v>1568</v>
      </c>
      <c r="F65" s="767">
        <v>5121.8500000000004</v>
      </c>
      <c r="G65" s="767">
        <v>272</v>
      </c>
      <c r="H65" s="768">
        <v>40841.449999999997</v>
      </c>
    </row>
    <row r="66" spans="1:8">
      <c r="A66" s="212" t="s">
        <v>33</v>
      </c>
      <c r="B66" s="801" t="s">
        <v>294</v>
      </c>
      <c r="C66" s="8">
        <v>771</v>
      </c>
      <c r="D66" s="8">
        <v>81.73</v>
      </c>
      <c r="E66" s="8">
        <v>332</v>
      </c>
      <c r="F66" s="8">
        <v>810.25</v>
      </c>
      <c r="G66" s="8">
        <v>39</v>
      </c>
      <c r="H66" s="97">
        <v>2645.67</v>
      </c>
    </row>
    <row r="67" spans="1:8">
      <c r="A67" s="631"/>
      <c r="B67" s="233" t="s">
        <v>673</v>
      </c>
      <c r="C67" s="767">
        <v>1424</v>
      </c>
      <c r="D67" s="767">
        <v>170.85</v>
      </c>
      <c r="E67" s="767">
        <v>843</v>
      </c>
      <c r="F67" s="767">
        <v>2105.61</v>
      </c>
      <c r="G67" s="767">
        <v>55</v>
      </c>
      <c r="H67" s="768">
        <v>3155.11</v>
      </c>
    </row>
    <row r="68" spans="1:8">
      <c r="A68" s="212" t="s">
        <v>34</v>
      </c>
      <c r="B68" s="801" t="s">
        <v>294</v>
      </c>
      <c r="C68" s="8">
        <v>169</v>
      </c>
      <c r="D68" s="8">
        <v>20.52</v>
      </c>
      <c r="E68" s="8">
        <v>201</v>
      </c>
      <c r="F68" s="8">
        <v>466.32</v>
      </c>
      <c r="G68" s="8">
        <v>37</v>
      </c>
      <c r="H68" s="97">
        <v>5402.38</v>
      </c>
    </row>
    <row r="69" spans="1:8">
      <c r="A69" s="631"/>
      <c r="B69" s="233" t="s">
        <v>673</v>
      </c>
      <c r="C69" s="767">
        <v>669</v>
      </c>
      <c r="D69" s="767">
        <v>55.71</v>
      </c>
      <c r="E69" s="767">
        <v>365</v>
      </c>
      <c r="F69" s="767">
        <v>999.34</v>
      </c>
      <c r="G69" s="767">
        <v>55</v>
      </c>
      <c r="H69" s="768">
        <v>7178.19</v>
      </c>
    </row>
    <row r="70" spans="1:8">
      <c r="A70" s="212" t="s">
        <v>295</v>
      </c>
      <c r="B70" s="801" t="s">
        <v>294</v>
      </c>
      <c r="C70" s="8">
        <v>4784</v>
      </c>
      <c r="D70" s="8">
        <v>7006.61</v>
      </c>
      <c r="E70" s="8">
        <v>3023</v>
      </c>
      <c r="F70" s="8">
        <v>12783.82</v>
      </c>
      <c r="G70" s="8">
        <v>1039</v>
      </c>
      <c r="H70" s="97">
        <v>559112.35</v>
      </c>
    </row>
    <row r="71" spans="1:8">
      <c r="A71" s="631"/>
      <c r="B71" s="233" t="s">
        <v>673</v>
      </c>
      <c r="C71" s="767">
        <v>11081</v>
      </c>
      <c r="D71" s="767">
        <v>7668.2</v>
      </c>
      <c r="E71" s="767">
        <v>5002</v>
      </c>
      <c r="F71" s="767">
        <v>18339.7</v>
      </c>
      <c r="G71" s="767">
        <v>1330</v>
      </c>
      <c r="H71" s="768">
        <v>684321.41</v>
      </c>
    </row>
    <row r="72" spans="1:8" s="614" customFormat="1">
      <c r="A72" s="7" t="s">
        <v>64</v>
      </c>
      <c r="B72" s="801" t="s">
        <v>294</v>
      </c>
      <c r="C72" s="8">
        <v>27964</v>
      </c>
      <c r="D72" s="8">
        <v>9682.74</v>
      </c>
      <c r="E72" s="8">
        <v>19769</v>
      </c>
      <c r="F72" s="8">
        <v>58035.35</v>
      </c>
      <c r="G72" s="8">
        <v>5051</v>
      </c>
      <c r="H72" s="97">
        <v>1631916.87</v>
      </c>
    </row>
    <row r="73" spans="1:8" s="614" customFormat="1" ht="15.75" thickBot="1">
      <c r="A73" s="9"/>
      <c r="B73" s="681" t="s">
        <v>673</v>
      </c>
      <c r="C73" s="769">
        <v>63045</v>
      </c>
      <c r="D73" s="769">
        <v>13711.71</v>
      </c>
      <c r="E73" s="769">
        <v>38014</v>
      </c>
      <c r="F73" s="769">
        <v>109379.96</v>
      </c>
      <c r="G73" s="769">
        <v>7280</v>
      </c>
      <c r="H73" s="770">
        <v>2279721.2999999998</v>
      </c>
    </row>
    <row r="74" spans="1:8" ht="108.75" customHeight="1">
      <c r="A74" s="990" t="s">
        <v>342</v>
      </c>
      <c r="B74" s="877"/>
      <c r="C74" s="877"/>
      <c r="D74" s="877"/>
      <c r="E74" s="877"/>
      <c r="F74" s="877"/>
      <c r="G74" s="877"/>
      <c r="H74" s="877"/>
    </row>
    <row r="75" spans="1:8" ht="12" customHeight="1">
      <c r="A75" s="990" t="s">
        <v>550</v>
      </c>
      <c r="B75" s="877"/>
      <c r="C75" s="877"/>
      <c r="D75" s="877"/>
      <c r="E75" s="877"/>
      <c r="F75" s="877"/>
      <c r="G75" s="877"/>
      <c r="H75" s="877"/>
    </row>
    <row r="76" spans="1:8" ht="12" customHeight="1">
      <c r="A76" s="245" t="s">
        <v>36</v>
      </c>
      <c r="B76" s="245"/>
      <c r="C76" s="245"/>
      <c r="D76" s="245"/>
      <c r="E76" s="245"/>
      <c r="F76" s="245"/>
      <c r="G76" s="245"/>
      <c r="H76" s="245"/>
    </row>
    <row r="77" spans="1:8" ht="20.25" customHeight="1">
      <c r="A77" s="991" t="s">
        <v>674</v>
      </c>
      <c r="B77" s="991"/>
      <c r="C77" s="991"/>
      <c r="D77" s="991"/>
      <c r="E77" s="991"/>
      <c r="F77" s="991"/>
      <c r="G77" s="991"/>
      <c r="H77" s="991"/>
    </row>
    <row r="78" spans="1:8" ht="12" customHeight="1">
      <c r="A78" s="117" t="s">
        <v>37</v>
      </c>
      <c r="B78" s="118"/>
      <c r="C78" s="118"/>
      <c r="D78" s="118"/>
      <c r="E78" s="118"/>
      <c r="F78" s="118"/>
    </row>
    <row r="79" spans="1:8" ht="29.25" customHeight="1">
      <c r="A79" s="858" t="s">
        <v>725</v>
      </c>
      <c r="B79" s="858"/>
      <c r="C79" s="858"/>
      <c r="D79" s="858"/>
      <c r="E79" s="858"/>
      <c r="F79" s="858"/>
      <c r="G79" s="858"/>
      <c r="H79" s="858"/>
    </row>
  </sheetData>
  <sortState ref="A10:I19">
    <sortCondition ref="B10:B19"/>
  </sortState>
  <mergeCells count="16">
    <mergeCell ref="A74:H74"/>
    <mergeCell ref="A75:H75"/>
    <mergeCell ref="A77:H77"/>
    <mergeCell ref="A79:H79"/>
    <mergeCell ref="A48:A49"/>
    <mergeCell ref="B48:B49"/>
    <mergeCell ref="C48:D48"/>
    <mergeCell ref="E48:F48"/>
    <mergeCell ref="G48:H48"/>
    <mergeCell ref="A1:G1"/>
    <mergeCell ref="C2:D2"/>
    <mergeCell ref="E2:F2"/>
    <mergeCell ref="G2:H2"/>
    <mergeCell ref="A47:G47"/>
    <mergeCell ref="A2:A3"/>
    <mergeCell ref="B2:B3"/>
  </mergeCells>
  <pageMargins left="0.7" right="0.7" top="0.75" bottom="0.75" header="0.3" footer="0.3"/>
  <pageSetup orientation="portrait" r:id="rId1"/>
  <webPublishItems count="1">
    <webPublishItem id="9081" divId="C_9081" sourceType="range" sourceRef="A1:H79" destinationFile="C:\Users\lizzeth.romero\Documents\Numeralia_2017\C49.htm"/>
  </webPublishItem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M41"/>
  <sheetViews>
    <sheetView zoomScaleNormal="100" workbookViewId="0">
      <pane ySplit="3" topLeftCell="A4" activePane="bottomLeft" state="frozen"/>
      <selection sqref="A1:E1"/>
      <selection pane="bottomLeft" sqref="A1:M1"/>
    </sheetView>
  </sheetViews>
  <sheetFormatPr baseColWidth="10" defaultRowHeight="15"/>
  <cols>
    <col min="1" max="1" width="15.7109375" style="280" customWidth="1"/>
    <col min="2" max="2" width="5.7109375" style="280" customWidth="1"/>
    <col min="3" max="3" width="5.7109375" style="286" customWidth="1"/>
    <col min="4" max="4" width="5.7109375" style="317" customWidth="1"/>
    <col min="5" max="6" width="5.7109375" style="614" customWidth="1"/>
    <col min="7" max="7" width="5.7109375" style="280" customWidth="1"/>
    <col min="8" max="8" width="7.7109375" style="280" customWidth="1"/>
    <col min="9" max="9" width="7.7109375" style="286" customWidth="1"/>
    <col min="10" max="10" width="7.7109375" style="317" customWidth="1"/>
    <col min="11" max="12" width="7.7109375" style="614" customWidth="1"/>
    <col min="13" max="13" width="7.7109375" style="280" customWidth="1"/>
    <col min="14" max="16384" width="11.42578125" style="280"/>
  </cols>
  <sheetData>
    <row r="1" spans="1:13" ht="18" thickBot="1">
      <c r="A1" s="859" t="s">
        <v>296</v>
      </c>
      <c r="B1" s="859"/>
      <c r="C1" s="859"/>
      <c r="D1" s="859"/>
      <c r="E1" s="859"/>
      <c r="F1" s="859"/>
      <c r="G1" s="859"/>
      <c r="H1" s="859"/>
      <c r="I1" s="859"/>
      <c r="J1" s="859"/>
      <c r="K1" s="859"/>
      <c r="L1" s="859"/>
      <c r="M1" s="859"/>
    </row>
    <row r="2" spans="1:13" ht="24.95" customHeight="1">
      <c r="A2" s="926" t="s">
        <v>2</v>
      </c>
      <c r="B2" s="908" t="s">
        <v>297</v>
      </c>
      <c r="C2" s="908"/>
      <c r="D2" s="908"/>
      <c r="E2" s="908"/>
      <c r="F2" s="908"/>
      <c r="G2" s="908"/>
      <c r="H2" s="863" t="s">
        <v>298</v>
      </c>
      <c r="I2" s="863"/>
      <c r="J2" s="863"/>
      <c r="K2" s="863"/>
      <c r="L2" s="863"/>
      <c r="M2" s="865"/>
    </row>
    <row r="3" spans="1:13" ht="15" customHeight="1">
      <c r="A3" s="927"/>
      <c r="B3" s="13" t="s">
        <v>490</v>
      </c>
      <c r="C3" s="13">
        <v>2012</v>
      </c>
      <c r="D3" s="13">
        <v>2013</v>
      </c>
      <c r="E3" s="13">
        <v>2014</v>
      </c>
      <c r="F3" s="13">
        <v>2015</v>
      </c>
      <c r="G3" s="13">
        <v>2016</v>
      </c>
      <c r="H3" s="13" t="s">
        <v>490</v>
      </c>
      <c r="I3" s="13">
        <v>2012</v>
      </c>
      <c r="J3" s="13">
        <v>2013</v>
      </c>
      <c r="K3" s="13">
        <v>2014</v>
      </c>
      <c r="L3" s="13">
        <v>2015</v>
      </c>
      <c r="M3" s="14">
        <v>2016</v>
      </c>
    </row>
    <row r="4" spans="1:13" ht="15" customHeight="1">
      <c r="A4" s="5" t="s">
        <v>3</v>
      </c>
      <c r="B4" s="51">
        <v>0</v>
      </c>
      <c r="C4" s="51">
        <v>0</v>
      </c>
      <c r="D4" s="51">
        <v>0</v>
      </c>
      <c r="E4" s="51">
        <v>0</v>
      </c>
      <c r="F4" s="51">
        <v>0</v>
      </c>
      <c r="G4" s="51">
        <v>1</v>
      </c>
      <c r="H4" s="123">
        <v>0</v>
      </c>
      <c r="I4" s="123">
        <v>0</v>
      </c>
      <c r="J4" s="123">
        <v>0</v>
      </c>
      <c r="K4" s="123">
        <v>0</v>
      </c>
      <c r="L4" s="123">
        <v>0</v>
      </c>
      <c r="M4" s="126">
        <v>17040</v>
      </c>
    </row>
    <row r="5" spans="1:13" ht="15" customHeight="1">
      <c r="A5" s="7" t="s">
        <v>4</v>
      </c>
      <c r="B5" s="45">
        <v>0</v>
      </c>
      <c r="C5" s="45">
        <v>0</v>
      </c>
      <c r="D5" s="45">
        <v>1</v>
      </c>
      <c r="E5" s="45">
        <v>0</v>
      </c>
      <c r="F5" s="45">
        <v>0</v>
      </c>
      <c r="G5" s="45">
        <v>0</v>
      </c>
      <c r="H5" s="8">
        <v>0</v>
      </c>
      <c r="I5" s="8">
        <v>0</v>
      </c>
      <c r="J5" s="8">
        <v>3000</v>
      </c>
      <c r="K5" s="8">
        <v>0</v>
      </c>
      <c r="L5" s="8">
        <v>0</v>
      </c>
      <c r="M5" s="97">
        <v>0</v>
      </c>
    </row>
    <row r="6" spans="1:13" ht="15" customHeight="1">
      <c r="A6" s="194" t="s">
        <v>5</v>
      </c>
      <c r="B6" s="51">
        <v>0</v>
      </c>
      <c r="C6" s="51">
        <v>0</v>
      </c>
      <c r="D6" s="51">
        <v>0</v>
      </c>
      <c r="E6" s="51">
        <v>0</v>
      </c>
      <c r="F6" s="51">
        <v>0</v>
      </c>
      <c r="G6" s="51">
        <v>0</v>
      </c>
      <c r="H6" s="123">
        <v>0</v>
      </c>
      <c r="I6" s="123">
        <v>0</v>
      </c>
      <c r="J6" s="123">
        <v>0</v>
      </c>
      <c r="K6" s="123">
        <v>0</v>
      </c>
      <c r="L6" s="123">
        <v>0</v>
      </c>
      <c r="M6" s="126">
        <v>0</v>
      </c>
    </row>
    <row r="7" spans="1:13" ht="15" customHeight="1">
      <c r="A7" s="7" t="s">
        <v>6</v>
      </c>
      <c r="B7" s="45">
        <v>0</v>
      </c>
      <c r="C7" s="45">
        <v>0</v>
      </c>
      <c r="D7" s="45">
        <v>0</v>
      </c>
      <c r="E7" s="45">
        <v>0</v>
      </c>
      <c r="F7" s="45">
        <v>0</v>
      </c>
      <c r="G7" s="45">
        <v>0</v>
      </c>
      <c r="H7" s="8">
        <v>0</v>
      </c>
      <c r="I7" s="8">
        <v>0</v>
      </c>
      <c r="J7" s="8">
        <v>0</v>
      </c>
      <c r="K7" s="8">
        <v>0</v>
      </c>
      <c r="L7" s="8">
        <v>0</v>
      </c>
      <c r="M7" s="97">
        <v>0</v>
      </c>
    </row>
    <row r="8" spans="1:13" ht="15" customHeight="1">
      <c r="A8" s="194" t="s">
        <v>7</v>
      </c>
      <c r="B8" s="51">
        <v>1</v>
      </c>
      <c r="C8" s="51">
        <v>0</v>
      </c>
      <c r="D8" s="51">
        <v>0</v>
      </c>
      <c r="E8" s="51">
        <v>0</v>
      </c>
      <c r="F8" s="51">
        <v>1</v>
      </c>
      <c r="G8" s="51">
        <v>1</v>
      </c>
      <c r="H8" s="123">
        <v>12720</v>
      </c>
      <c r="I8" s="123">
        <v>0</v>
      </c>
      <c r="J8" s="123">
        <v>0</v>
      </c>
      <c r="K8" s="123">
        <v>200000</v>
      </c>
      <c r="L8" s="123">
        <v>11796</v>
      </c>
      <c r="M8" s="126">
        <v>30000</v>
      </c>
    </row>
    <row r="9" spans="1:13" ht="15" customHeight="1">
      <c r="A9" s="7" t="s">
        <v>8</v>
      </c>
      <c r="B9" s="45">
        <v>0</v>
      </c>
      <c r="C9" s="45">
        <v>0</v>
      </c>
      <c r="D9" s="45">
        <v>0</v>
      </c>
      <c r="E9" s="45">
        <v>0</v>
      </c>
      <c r="F9" s="45">
        <v>0</v>
      </c>
      <c r="G9" s="45">
        <v>0</v>
      </c>
      <c r="H9" s="8">
        <v>0</v>
      </c>
      <c r="I9" s="8">
        <v>0</v>
      </c>
      <c r="J9" s="8">
        <v>0</v>
      </c>
      <c r="K9" s="8">
        <v>0</v>
      </c>
      <c r="L9" s="8">
        <v>0</v>
      </c>
      <c r="M9" s="97">
        <v>0</v>
      </c>
    </row>
    <row r="10" spans="1:13" ht="15" customHeight="1">
      <c r="A10" s="194" t="s">
        <v>9</v>
      </c>
      <c r="B10" s="51">
        <v>0</v>
      </c>
      <c r="C10" s="51">
        <v>0</v>
      </c>
      <c r="D10" s="51">
        <v>0</v>
      </c>
      <c r="E10" s="51">
        <v>0</v>
      </c>
      <c r="F10" s="51">
        <v>0</v>
      </c>
      <c r="G10" s="51">
        <v>0</v>
      </c>
      <c r="H10" s="123">
        <v>0</v>
      </c>
      <c r="I10" s="123">
        <v>0</v>
      </c>
      <c r="J10" s="123">
        <v>0</v>
      </c>
      <c r="K10" s="123">
        <v>0</v>
      </c>
      <c r="L10" s="123">
        <v>0</v>
      </c>
      <c r="M10" s="126">
        <v>0</v>
      </c>
    </row>
    <row r="11" spans="1:13" ht="15" customHeight="1">
      <c r="A11" s="7" t="s">
        <v>10</v>
      </c>
      <c r="B11" s="45">
        <v>0</v>
      </c>
      <c r="C11" s="45">
        <v>0</v>
      </c>
      <c r="D11" s="45">
        <v>0</v>
      </c>
      <c r="E11" s="45">
        <v>0</v>
      </c>
      <c r="F11" s="45">
        <v>0</v>
      </c>
      <c r="G11" s="45">
        <v>0</v>
      </c>
      <c r="H11" s="8">
        <v>0</v>
      </c>
      <c r="I11" s="8">
        <v>0</v>
      </c>
      <c r="J11" s="8">
        <v>0</v>
      </c>
      <c r="K11" s="8">
        <v>0</v>
      </c>
      <c r="L11" s="8">
        <v>0</v>
      </c>
      <c r="M11" s="97">
        <v>0</v>
      </c>
    </row>
    <row r="12" spans="1:13" ht="15" customHeight="1">
      <c r="A12" s="697" t="s">
        <v>523</v>
      </c>
      <c r="B12" s="51">
        <v>1</v>
      </c>
      <c r="C12" s="51">
        <v>0</v>
      </c>
      <c r="D12" s="51">
        <v>0</v>
      </c>
      <c r="E12" s="51">
        <v>0</v>
      </c>
      <c r="F12" s="51">
        <v>0</v>
      </c>
      <c r="G12" s="51">
        <v>0</v>
      </c>
      <c r="H12" s="123">
        <v>15500</v>
      </c>
      <c r="I12" s="123">
        <v>0</v>
      </c>
      <c r="J12" s="123">
        <v>0</v>
      </c>
      <c r="K12" s="123">
        <v>0</v>
      </c>
      <c r="L12" s="123">
        <v>0</v>
      </c>
      <c r="M12" s="126">
        <v>0</v>
      </c>
    </row>
    <row r="13" spans="1:13" ht="15" customHeight="1">
      <c r="A13" s="7" t="s">
        <v>12</v>
      </c>
      <c r="B13" s="45">
        <v>0</v>
      </c>
      <c r="C13" s="45">
        <v>0</v>
      </c>
      <c r="D13" s="45">
        <v>0</v>
      </c>
      <c r="E13" s="45">
        <v>0</v>
      </c>
      <c r="F13" s="45">
        <v>0</v>
      </c>
      <c r="G13" s="45">
        <v>0</v>
      </c>
      <c r="H13" s="8">
        <v>0</v>
      </c>
      <c r="I13" s="8">
        <v>0</v>
      </c>
      <c r="J13" s="8">
        <v>0</v>
      </c>
      <c r="K13" s="8">
        <v>0</v>
      </c>
      <c r="L13" s="8">
        <v>0</v>
      </c>
      <c r="M13" s="97">
        <v>0</v>
      </c>
    </row>
    <row r="14" spans="1:13" ht="15" customHeight="1">
      <c r="A14" s="5" t="s">
        <v>13</v>
      </c>
      <c r="B14" s="51">
        <v>1</v>
      </c>
      <c r="C14" s="51">
        <v>1</v>
      </c>
      <c r="D14" s="51">
        <v>0</v>
      </c>
      <c r="E14" s="51">
        <v>0</v>
      </c>
      <c r="F14" s="51">
        <v>0</v>
      </c>
      <c r="G14" s="51">
        <v>0</v>
      </c>
      <c r="H14" s="123">
        <v>75</v>
      </c>
      <c r="I14" s="123">
        <v>2000</v>
      </c>
      <c r="J14" s="123">
        <v>0</v>
      </c>
      <c r="K14" s="123">
        <v>0</v>
      </c>
      <c r="L14" s="123">
        <v>0</v>
      </c>
      <c r="M14" s="126">
        <v>0</v>
      </c>
    </row>
    <row r="15" spans="1:13" ht="15" customHeight="1">
      <c r="A15" s="7" t="s">
        <v>14</v>
      </c>
      <c r="B15" s="45">
        <v>0</v>
      </c>
      <c r="C15" s="45">
        <v>0</v>
      </c>
      <c r="D15" s="45">
        <v>0</v>
      </c>
      <c r="E15" s="45">
        <v>0</v>
      </c>
      <c r="F15" s="45">
        <v>0</v>
      </c>
      <c r="G15" s="45">
        <v>0</v>
      </c>
      <c r="H15" s="8">
        <v>0</v>
      </c>
      <c r="I15" s="8">
        <v>0</v>
      </c>
      <c r="J15" s="8">
        <v>0</v>
      </c>
      <c r="K15" s="8">
        <v>0</v>
      </c>
      <c r="L15" s="8">
        <v>0</v>
      </c>
      <c r="M15" s="97">
        <v>0</v>
      </c>
    </row>
    <row r="16" spans="1:13" ht="15" customHeight="1">
      <c r="A16" s="5" t="s">
        <v>15</v>
      </c>
      <c r="B16" s="51">
        <v>0</v>
      </c>
      <c r="C16" s="51">
        <v>0</v>
      </c>
      <c r="D16" s="51">
        <v>0</v>
      </c>
      <c r="E16" s="51">
        <v>0</v>
      </c>
      <c r="F16" s="51">
        <v>0</v>
      </c>
      <c r="G16" s="51">
        <v>0</v>
      </c>
      <c r="H16" s="123">
        <v>0</v>
      </c>
      <c r="I16" s="123">
        <v>0</v>
      </c>
      <c r="J16" s="123">
        <v>0</v>
      </c>
      <c r="K16" s="123">
        <v>0</v>
      </c>
      <c r="L16" s="123">
        <v>0</v>
      </c>
      <c r="M16" s="126">
        <v>0</v>
      </c>
    </row>
    <row r="17" spans="1:13" ht="15" customHeight="1">
      <c r="A17" s="7" t="s">
        <v>16</v>
      </c>
      <c r="B17" s="45">
        <v>0</v>
      </c>
      <c r="C17" s="45">
        <v>0</v>
      </c>
      <c r="D17" s="45">
        <v>0</v>
      </c>
      <c r="E17" s="45">
        <v>0</v>
      </c>
      <c r="F17" s="45">
        <v>0</v>
      </c>
      <c r="G17" s="45">
        <v>1</v>
      </c>
      <c r="H17" s="8">
        <v>0</v>
      </c>
      <c r="I17" s="8">
        <v>0</v>
      </c>
      <c r="J17" s="8">
        <v>0</v>
      </c>
      <c r="K17" s="8">
        <v>0</v>
      </c>
      <c r="L17" s="8">
        <v>0</v>
      </c>
      <c r="M17" s="97">
        <v>21000</v>
      </c>
    </row>
    <row r="18" spans="1:13" ht="15" customHeight="1">
      <c r="A18" s="5" t="s">
        <v>17</v>
      </c>
      <c r="B18" s="51">
        <v>0</v>
      </c>
      <c r="C18" s="51">
        <v>1</v>
      </c>
      <c r="D18" s="51">
        <v>0</v>
      </c>
      <c r="E18" s="51">
        <v>2</v>
      </c>
      <c r="F18" s="51">
        <v>1</v>
      </c>
      <c r="G18" s="51">
        <v>1</v>
      </c>
      <c r="H18" s="123">
        <v>0</v>
      </c>
      <c r="I18" s="123">
        <v>2500</v>
      </c>
      <c r="J18" s="123">
        <v>0</v>
      </c>
      <c r="K18" s="123">
        <v>596</v>
      </c>
      <c r="L18" s="123">
        <v>7644</v>
      </c>
      <c r="M18" s="126">
        <v>72238</v>
      </c>
    </row>
    <row r="19" spans="1:13" ht="15" customHeight="1">
      <c r="A19" s="7" t="s">
        <v>18</v>
      </c>
      <c r="B19" s="45">
        <v>0</v>
      </c>
      <c r="C19" s="45">
        <v>0</v>
      </c>
      <c r="D19" s="45">
        <v>0</v>
      </c>
      <c r="E19" s="45">
        <v>0</v>
      </c>
      <c r="F19" s="45">
        <v>0</v>
      </c>
      <c r="G19" s="45">
        <v>0</v>
      </c>
      <c r="H19" s="8">
        <v>0</v>
      </c>
      <c r="I19" s="8">
        <v>0</v>
      </c>
      <c r="J19" s="8">
        <v>0</v>
      </c>
      <c r="K19" s="8">
        <v>0</v>
      </c>
      <c r="L19" s="8">
        <v>0</v>
      </c>
      <c r="M19" s="97">
        <v>0</v>
      </c>
    </row>
    <row r="20" spans="1:13" ht="15" customHeight="1">
      <c r="A20" s="5" t="s">
        <v>19</v>
      </c>
      <c r="B20" s="51">
        <v>0</v>
      </c>
      <c r="C20" s="51">
        <v>0</v>
      </c>
      <c r="D20" s="51">
        <v>0</v>
      </c>
      <c r="E20" s="51">
        <v>0</v>
      </c>
      <c r="F20" s="51">
        <v>0</v>
      </c>
      <c r="G20" s="51">
        <v>0</v>
      </c>
      <c r="H20" s="123">
        <v>0</v>
      </c>
      <c r="I20" s="123">
        <v>0</v>
      </c>
      <c r="J20" s="123">
        <v>0</v>
      </c>
      <c r="K20" s="123">
        <v>0</v>
      </c>
      <c r="L20" s="123">
        <v>0</v>
      </c>
      <c r="M20" s="126">
        <v>0</v>
      </c>
    </row>
    <row r="21" spans="1:13" ht="15" customHeight="1">
      <c r="A21" s="7" t="s">
        <v>20</v>
      </c>
      <c r="B21" s="45">
        <v>0</v>
      </c>
      <c r="C21" s="45">
        <v>0</v>
      </c>
      <c r="D21" s="45">
        <v>0</v>
      </c>
      <c r="E21" s="45">
        <v>0</v>
      </c>
      <c r="F21" s="45">
        <v>0</v>
      </c>
      <c r="G21" s="45">
        <v>0</v>
      </c>
      <c r="H21" s="8">
        <v>0</v>
      </c>
      <c r="I21" s="8">
        <v>0</v>
      </c>
      <c r="J21" s="8">
        <v>0</v>
      </c>
      <c r="K21" s="8">
        <v>0</v>
      </c>
      <c r="L21" s="8">
        <v>0</v>
      </c>
      <c r="M21" s="97">
        <v>0</v>
      </c>
    </row>
    <row r="22" spans="1:13" ht="15" customHeight="1">
      <c r="A22" s="5" t="s">
        <v>21</v>
      </c>
      <c r="B22" s="51">
        <v>2</v>
      </c>
      <c r="C22" s="51">
        <v>1</v>
      </c>
      <c r="D22" s="51">
        <v>0</v>
      </c>
      <c r="E22" s="51">
        <v>1</v>
      </c>
      <c r="F22" s="51">
        <v>1</v>
      </c>
      <c r="G22" s="51">
        <v>1</v>
      </c>
      <c r="H22" s="123">
        <v>216090</v>
      </c>
      <c r="I22" s="123">
        <v>61760</v>
      </c>
      <c r="J22" s="123">
        <v>0</v>
      </c>
      <c r="K22" s="123">
        <v>138700</v>
      </c>
      <c r="L22" s="123">
        <v>2023560</v>
      </c>
      <c r="M22" s="126">
        <v>309473</v>
      </c>
    </row>
    <row r="23" spans="1:13" ht="15" customHeight="1">
      <c r="A23" s="7" t="s">
        <v>22</v>
      </c>
      <c r="B23" s="45">
        <v>0</v>
      </c>
      <c r="C23" s="45">
        <v>0</v>
      </c>
      <c r="D23" s="45">
        <v>0</v>
      </c>
      <c r="E23" s="45">
        <v>0</v>
      </c>
      <c r="F23" s="45">
        <v>0</v>
      </c>
      <c r="G23" s="45">
        <v>0</v>
      </c>
      <c r="H23" s="8">
        <v>0</v>
      </c>
      <c r="I23" s="8">
        <v>0</v>
      </c>
      <c r="J23" s="8">
        <v>0</v>
      </c>
      <c r="K23" s="8">
        <v>0</v>
      </c>
      <c r="L23" s="8">
        <v>0</v>
      </c>
      <c r="M23" s="97">
        <v>0</v>
      </c>
    </row>
    <row r="24" spans="1:13" ht="15" customHeight="1">
      <c r="A24" s="5" t="s">
        <v>23</v>
      </c>
      <c r="B24" s="51">
        <v>0</v>
      </c>
      <c r="C24" s="51">
        <v>0</v>
      </c>
      <c r="D24" s="51">
        <v>0</v>
      </c>
      <c r="E24" s="51">
        <v>0</v>
      </c>
      <c r="F24" s="51">
        <v>0</v>
      </c>
      <c r="G24" s="51">
        <v>0</v>
      </c>
      <c r="H24" s="123">
        <v>0</v>
      </c>
      <c r="I24" s="123">
        <v>0</v>
      </c>
      <c r="J24" s="123">
        <v>0</v>
      </c>
      <c r="K24" s="123">
        <v>0</v>
      </c>
      <c r="L24" s="123">
        <v>0</v>
      </c>
      <c r="M24" s="126">
        <v>0</v>
      </c>
    </row>
    <row r="25" spans="1:13" ht="15" customHeight="1">
      <c r="A25" s="7" t="s">
        <v>24</v>
      </c>
      <c r="B25" s="45">
        <v>0</v>
      </c>
      <c r="C25" s="45">
        <v>0</v>
      </c>
      <c r="D25" s="45">
        <v>0</v>
      </c>
      <c r="E25" s="45">
        <v>0</v>
      </c>
      <c r="F25" s="45">
        <v>0</v>
      </c>
      <c r="G25" s="45">
        <v>1</v>
      </c>
      <c r="H25" s="8">
        <v>0</v>
      </c>
      <c r="I25" s="8">
        <v>0</v>
      </c>
      <c r="J25" s="8">
        <v>0</v>
      </c>
      <c r="K25" s="8">
        <v>0</v>
      </c>
      <c r="L25" s="8">
        <v>0</v>
      </c>
      <c r="M25" s="97">
        <v>3000</v>
      </c>
    </row>
    <row r="26" spans="1:13" ht="15" customHeight="1">
      <c r="A26" s="5" t="s">
        <v>25</v>
      </c>
      <c r="B26" s="51">
        <v>0</v>
      </c>
      <c r="C26" s="51">
        <v>0</v>
      </c>
      <c r="D26" s="51">
        <v>0</v>
      </c>
      <c r="E26" s="51">
        <v>0</v>
      </c>
      <c r="F26" s="51">
        <v>0</v>
      </c>
      <c r="G26" s="51">
        <v>0</v>
      </c>
      <c r="H26" s="123">
        <v>0</v>
      </c>
      <c r="I26" s="123">
        <v>0</v>
      </c>
      <c r="J26" s="123">
        <v>0</v>
      </c>
      <c r="K26" s="123">
        <v>0</v>
      </c>
      <c r="L26" s="123">
        <v>0</v>
      </c>
      <c r="M26" s="126">
        <v>0</v>
      </c>
    </row>
    <row r="27" spans="1:13" ht="15" customHeight="1">
      <c r="A27" s="7" t="s">
        <v>26</v>
      </c>
      <c r="B27" s="45">
        <v>0</v>
      </c>
      <c r="C27" s="45">
        <v>0</v>
      </c>
      <c r="D27" s="45">
        <v>0</v>
      </c>
      <c r="E27" s="45">
        <v>0</v>
      </c>
      <c r="F27" s="45">
        <v>0</v>
      </c>
      <c r="G27" s="45">
        <v>0</v>
      </c>
      <c r="H27" s="8">
        <v>0</v>
      </c>
      <c r="I27" s="8">
        <v>0</v>
      </c>
      <c r="J27" s="8">
        <v>0</v>
      </c>
      <c r="K27" s="8">
        <v>0</v>
      </c>
      <c r="L27" s="8">
        <v>0</v>
      </c>
      <c r="M27" s="97">
        <v>0</v>
      </c>
    </row>
    <row r="28" spans="1:13" ht="15" customHeight="1">
      <c r="A28" s="5" t="s">
        <v>27</v>
      </c>
      <c r="B28" s="51">
        <v>0</v>
      </c>
      <c r="C28" s="51">
        <v>0</v>
      </c>
      <c r="D28" s="51">
        <v>0</v>
      </c>
      <c r="E28" s="51">
        <v>0</v>
      </c>
      <c r="F28" s="51">
        <v>0</v>
      </c>
      <c r="G28" s="51">
        <v>0</v>
      </c>
      <c r="H28" s="123">
        <v>0</v>
      </c>
      <c r="I28" s="123">
        <v>0</v>
      </c>
      <c r="J28" s="123">
        <v>0</v>
      </c>
      <c r="K28" s="123">
        <v>0</v>
      </c>
      <c r="L28" s="123">
        <v>0</v>
      </c>
      <c r="M28" s="126">
        <v>0</v>
      </c>
    </row>
    <row r="29" spans="1:13" ht="15" customHeight="1">
      <c r="A29" s="7" t="s">
        <v>28</v>
      </c>
      <c r="B29" s="45">
        <v>0</v>
      </c>
      <c r="C29" s="45">
        <v>0</v>
      </c>
      <c r="D29" s="45">
        <v>0</v>
      </c>
      <c r="E29" s="45">
        <v>0</v>
      </c>
      <c r="F29" s="45">
        <v>0</v>
      </c>
      <c r="G29" s="45">
        <v>0</v>
      </c>
      <c r="H29" s="8">
        <v>0</v>
      </c>
      <c r="I29" s="8">
        <v>0</v>
      </c>
      <c r="J29" s="8">
        <v>0</v>
      </c>
      <c r="K29" s="8">
        <v>0</v>
      </c>
      <c r="L29" s="8">
        <v>0</v>
      </c>
      <c r="M29" s="97">
        <v>0</v>
      </c>
    </row>
    <row r="30" spans="1:13" ht="15" customHeight="1">
      <c r="A30" s="5" t="s">
        <v>29</v>
      </c>
      <c r="B30" s="51">
        <v>0</v>
      </c>
      <c r="C30" s="51">
        <v>3</v>
      </c>
      <c r="D30" s="51">
        <v>0</v>
      </c>
      <c r="E30" s="51">
        <v>0</v>
      </c>
      <c r="F30" s="51">
        <v>1</v>
      </c>
      <c r="G30" s="51">
        <v>1</v>
      </c>
      <c r="H30" s="123">
        <v>0</v>
      </c>
      <c r="I30" s="123">
        <v>185368</v>
      </c>
      <c r="J30" s="123">
        <v>0</v>
      </c>
      <c r="K30" s="123">
        <v>0</v>
      </c>
      <c r="L30" s="123">
        <v>12000</v>
      </c>
      <c r="M30" s="126">
        <v>211700</v>
      </c>
    </row>
    <row r="31" spans="1:13" ht="15" customHeight="1">
      <c r="A31" s="7" t="s">
        <v>30</v>
      </c>
      <c r="B31" s="45">
        <v>0</v>
      </c>
      <c r="C31" s="45">
        <v>1</v>
      </c>
      <c r="D31" s="45">
        <v>0</v>
      </c>
      <c r="E31" s="45">
        <v>0</v>
      </c>
      <c r="F31" s="45">
        <v>0</v>
      </c>
      <c r="G31" s="45">
        <v>0</v>
      </c>
      <c r="H31" s="8">
        <v>0</v>
      </c>
      <c r="I31" s="8">
        <v>1680</v>
      </c>
      <c r="J31" s="8">
        <v>0</v>
      </c>
      <c r="K31" s="8">
        <v>0</v>
      </c>
      <c r="L31" s="8">
        <v>0</v>
      </c>
      <c r="M31" s="97">
        <v>0</v>
      </c>
    </row>
    <row r="32" spans="1:13" ht="15" customHeight="1">
      <c r="A32" s="5" t="s">
        <v>31</v>
      </c>
      <c r="B32" s="51">
        <v>0</v>
      </c>
      <c r="C32" s="51">
        <v>0</v>
      </c>
      <c r="D32" s="51">
        <v>0</v>
      </c>
      <c r="E32" s="51">
        <v>0</v>
      </c>
      <c r="F32" s="51">
        <v>0</v>
      </c>
      <c r="G32" s="51">
        <v>0</v>
      </c>
      <c r="H32" s="123">
        <v>0</v>
      </c>
      <c r="I32" s="123">
        <v>0</v>
      </c>
      <c r="J32" s="123">
        <v>0</v>
      </c>
      <c r="K32" s="123">
        <v>0</v>
      </c>
      <c r="L32" s="123">
        <v>0</v>
      </c>
      <c r="M32" s="126">
        <v>0</v>
      </c>
    </row>
    <row r="33" spans="1:13" ht="15" customHeight="1">
      <c r="A33" s="7" t="s">
        <v>32</v>
      </c>
      <c r="B33" s="45">
        <v>0</v>
      </c>
      <c r="C33" s="45">
        <v>0</v>
      </c>
      <c r="D33" s="45">
        <v>0</v>
      </c>
      <c r="E33" s="45">
        <v>1</v>
      </c>
      <c r="F33" s="45">
        <v>0</v>
      </c>
      <c r="G33" s="45">
        <v>0</v>
      </c>
      <c r="H33" s="8">
        <v>0</v>
      </c>
      <c r="I33" s="8">
        <v>0</v>
      </c>
      <c r="J33" s="8">
        <v>0</v>
      </c>
      <c r="K33" s="8">
        <v>87600</v>
      </c>
      <c r="L33" s="8">
        <v>0</v>
      </c>
      <c r="M33" s="97">
        <v>0</v>
      </c>
    </row>
    <row r="34" spans="1:13" ht="15" customHeight="1">
      <c r="A34" s="5" t="s">
        <v>33</v>
      </c>
      <c r="B34" s="51">
        <v>0</v>
      </c>
      <c r="C34" s="51">
        <v>0</v>
      </c>
      <c r="D34" s="51">
        <v>0</v>
      </c>
      <c r="E34" s="51">
        <v>0</v>
      </c>
      <c r="F34" s="51">
        <v>1</v>
      </c>
      <c r="G34" s="51">
        <v>0</v>
      </c>
      <c r="H34" s="123">
        <v>0</v>
      </c>
      <c r="I34" s="123">
        <v>0</v>
      </c>
      <c r="J34" s="123">
        <v>0</v>
      </c>
      <c r="K34" s="123">
        <v>0</v>
      </c>
      <c r="L34" s="123">
        <v>4492.8</v>
      </c>
      <c r="M34" s="126">
        <v>0</v>
      </c>
    </row>
    <row r="35" spans="1:13" ht="15" customHeight="1">
      <c r="A35" s="7" t="s">
        <v>34</v>
      </c>
      <c r="B35" s="45">
        <v>0</v>
      </c>
      <c r="C35" s="45">
        <v>0</v>
      </c>
      <c r="D35" s="45">
        <v>0</v>
      </c>
      <c r="E35" s="45">
        <v>0</v>
      </c>
      <c r="F35" s="45">
        <v>0</v>
      </c>
      <c r="G35" s="45">
        <v>0</v>
      </c>
      <c r="H35" s="8">
        <v>0</v>
      </c>
      <c r="I35" s="8">
        <v>0</v>
      </c>
      <c r="J35" s="8">
        <v>0</v>
      </c>
      <c r="K35" s="8">
        <v>0</v>
      </c>
      <c r="L35" s="8">
        <v>0</v>
      </c>
      <c r="M35" s="97">
        <v>0</v>
      </c>
    </row>
    <row r="36" spans="1:13" ht="15" customHeight="1" thickBot="1">
      <c r="A36" s="9" t="s">
        <v>35</v>
      </c>
      <c r="B36" s="128">
        <v>5</v>
      </c>
      <c r="C36" s="128">
        <v>7</v>
      </c>
      <c r="D36" s="128">
        <v>1</v>
      </c>
      <c r="E36" s="128">
        <v>4</v>
      </c>
      <c r="F36" s="128">
        <v>5</v>
      </c>
      <c r="G36" s="128">
        <v>7</v>
      </c>
      <c r="H36" s="128">
        <v>244385</v>
      </c>
      <c r="I36" s="128">
        <v>253308</v>
      </c>
      <c r="J36" s="128">
        <v>3000</v>
      </c>
      <c r="K36" s="128">
        <v>426896</v>
      </c>
      <c r="L36" s="128">
        <v>2059492.8</v>
      </c>
      <c r="M36" s="129">
        <v>664451</v>
      </c>
    </row>
    <row r="37" spans="1:13" ht="30" customHeight="1">
      <c r="A37" s="877" t="s">
        <v>675</v>
      </c>
      <c r="B37" s="878"/>
      <c r="C37" s="878"/>
      <c r="D37" s="878"/>
      <c r="E37" s="878"/>
      <c r="F37" s="878"/>
      <c r="G37" s="878"/>
      <c r="H37" s="878"/>
      <c r="I37" s="878"/>
      <c r="J37" s="878"/>
      <c r="K37" s="878"/>
      <c r="L37" s="878"/>
      <c r="M37" s="878"/>
    </row>
    <row r="38" spans="1:13" ht="9.9499999999999993" customHeight="1">
      <c r="A38" s="245" t="s">
        <v>36</v>
      </c>
      <c r="B38" s="245"/>
      <c r="C38" s="245"/>
      <c r="D38" s="245"/>
      <c r="E38" s="245"/>
      <c r="F38" s="245"/>
      <c r="G38" s="245"/>
      <c r="H38" s="245"/>
      <c r="I38" s="245"/>
      <c r="J38" s="245"/>
      <c r="K38" s="245"/>
      <c r="L38" s="245"/>
      <c r="M38" s="245"/>
    </row>
    <row r="39" spans="1:13" ht="21.95" customHeight="1">
      <c r="A39" s="991" t="s">
        <v>674</v>
      </c>
      <c r="B39" s="991"/>
      <c r="C39" s="991"/>
      <c r="D39" s="991"/>
      <c r="E39" s="991"/>
      <c r="F39" s="991"/>
      <c r="G39" s="991"/>
      <c r="H39" s="991"/>
      <c r="I39" s="991"/>
      <c r="J39" s="991"/>
      <c r="K39" s="991"/>
      <c r="L39" s="991"/>
      <c r="M39" s="991"/>
    </row>
    <row r="40" spans="1:13" ht="9.9499999999999993" customHeight="1">
      <c r="A40" s="117" t="s">
        <v>66</v>
      </c>
      <c r="B40" s="118"/>
      <c r="C40" s="118"/>
      <c r="D40" s="118"/>
      <c r="E40" s="118"/>
      <c r="F40" s="118"/>
      <c r="G40" s="118"/>
    </row>
    <row r="41" spans="1:13" ht="30" customHeight="1">
      <c r="A41" s="976" t="s">
        <v>726</v>
      </c>
      <c r="B41" s="976"/>
      <c r="C41" s="976"/>
      <c r="D41" s="976"/>
      <c r="E41" s="976"/>
      <c r="F41" s="976"/>
      <c r="G41" s="976"/>
      <c r="H41" s="976"/>
      <c r="I41" s="976"/>
      <c r="J41" s="976"/>
      <c r="K41" s="976"/>
      <c r="L41" s="976"/>
      <c r="M41" s="976"/>
    </row>
  </sheetData>
  <mergeCells count="7">
    <mergeCell ref="A39:M39"/>
    <mergeCell ref="A41:M41"/>
    <mergeCell ref="A2:A3"/>
    <mergeCell ref="A1:M1"/>
    <mergeCell ref="A37:M37"/>
    <mergeCell ref="B2:G2"/>
    <mergeCell ref="H2:M2"/>
  </mergeCells>
  <pageMargins left="0.7" right="0.7" top="0.75" bottom="0.75" header="0.3" footer="0.3"/>
  <pageSetup orientation="portrait" r:id="rId1"/>
  <webPublishItems count="1">
    <webPublishItem id="11122" divId="C_11122" sourceType="range" sourceRef="A1:M41" destinationFile="C:\Users\lizzeth.romero\Documents\Numeralia_2017\C50.htm"/>
  </webPublishItem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G40"/>
  <sheetViews>
    <sheetView workbookViewId="0">
      <pane ySplit="3" topLeftCell="A4" activePane="bottomLeft" state="frozen"/>
      <selection activeCell="A39" sqref="A39:M39"/>
      <selection pane="bottomLeft" sqref="A1:F1"/>
    </sheetView>
  </sheetViews>
  <sheetFormatPr baseColWidth="10" defaultRowHeight="15"/>
  <cols>
    <col min="1" max="1" width="17.7109375" style="282" customWidth="1"/>
    <col min="2" max="6" width="15.7109375" style="282" customWidth="1"/>
    <col min="7" max="16384" width="11.42578125" style="282"/>
  </cols>
  <sheetData>
    <row r="1" spans="1:6" ht="17.25">
      <c r="A1" s="985" t="s">
        <v>767</v>
      </c>
      <c r="B1" s="985"/>
      <c r="C1" s="985"/>
      <c r="D1" s="985"/>
      <c r="E1" s="985"/>
      <c r="F1" s="985"/>
    </row>
    <row r="2" spans="1:6" ht="15.75" thickBot="1">
      <c r="A2" s="25" t="s">
        <v>247</v>
      </c>
      <c r="C2" s="26"/>
    </row>
    <row r="3" spans="1:6" ht="29.25" customHeight="1">
      <c r="A3" s="796" t="s">
        <v>2</v>
      </c>
      <c r="B3" s="794" t="s">
        <v>676</v>
      </c>
      <c r="C3" s="794" t="s">
        <v>677</v>
      </c>
      <c r="D3" s="794" t="s">
        <v>299</v>
      </c>
      <c r="E3" s="794" t="s">
        <v>300</v>
      </c>
      <c r="F3" s="795" t="s">
        <v>429</v>
      </c>
    </row>
    <row r="4" spans="1:6">
      <c r="A4" s="274" t="s">
        <v>3</v>
      </c>
      <c r="B4" s="8">
        <v>0</v>
      </c>
      <c r="C4" s="8">
        <v>0</v>
      </c>
      <c r="D4" s="8">
        <v>0</v>
      </c>
      <c r="E4" s="8">
        <v>3151</v>
      </c>
      <c r="F4" s="97">
        <v>0</v>
      </c>
    </row>
    <row r="5" spans="1:6">
      <c r="A5" s="5" t="s">
        <v>4</v>
      </c>
      <c r="B5" s="767">
        <v>2200</v>
      </c>
      <c r="C5" s="767">
        <v>31172</v>
      </c>
      <c r="D5" s="767">
        <v>3000</v>
      </c>
      <c r="E5" s="767">
        <v>0</v>
      </c>
      <c r="F5" s="768">
        <v>0</v>
      </c>
    </row>
    <row r="6" spans="1:6">
      <c r="A6" s="7" t="s">
        <v>5</v>
      </c>
      <c r="B6" s="8">
        <v>0</v>
      </c>
      <c r="C6" s="8">
        <v>0</v>
      </c>
      <c r="D6" s="8">
        <v>0</v>
      </c>
      <c r="E6" s="8">
        <v>0</v>
      </c>
      <c r="F6" s="97">
        <v>0</v>
      </c>
    </row>
    <row r="7" spans="1:6">
      <c r="A7" s="5" t="s">
        <v>6</v>
      </c>
      <c r="B7" s="767">
        <v>0</v>
      </c>
      <c r="C7" s="767">
        <v>0</v>
      </c>
      <c r="D7" s="767">
        <v>0</v>
      </c>
      <c r="E7" s="767">
        <v>0</v>
      </c>
      <c r="F7" s="768">
        <v>0</v>
      </c>
    </row>
    <row r="8" spans="1:6">
      <c r="A8" s="7" t="s">
        <v>7</v>
      </c>
      <c r="B8" s="8">
        <v>236500</v>
      </c>
      <c r="C8" s="8">
        <v>0</v>
      </c>
      <c r="D8" s="8">
        <v>0</v>
      </c>
      <c r="E8" s="8">
        <v>0</v>
      </c>
      <c r="F8" s="97">
        <v>0</v>
      </c>
    </row>
    <row r="9" spans="1:6">
      <c r="A9" s="5" t="s">
        <v>8</v>
      </c>
      <c r="B9" s="767">
        <v>0</v>
      </c>
      <c r="C9" s="767">
        <v>0</v>
      </c>
      <c r="D9" s="767">
        <v>0</v>
      </c>
      <c r="E9" s="767">
        <v>0</v>
      </c>
      <c r="F9" s="768">
        <v>0</v>
      </c>
    </row>
    <row r="10" spans="1:6">
      <c r="A10" s="7" t="s">
        <v>9</v>
      </c>
      <c r="B10" s="8">
        <v>0</v>
      </c>
      <c r="C10" s="8">
        <v>0</v>
      </c>
      <c r="D10" s="8">
        <v>0</v>
      </c>
      <c r="E10" s="8">
        <v>0</v>
      </c>
      <c r="F10" s="97">
        <v>0</v>
      </c>
    </row>
    <row r="11" spans="1:6">
      <c r="A11" s="5" t="s">
        <v>10</v>
      </c>
      <c r="B11" s="767">
        <v>0</v>
      </c>
      <c r="C11" s="767">
        <v>0</v>
      </c>
      <c r="D11" s="767">
        <v>0</v>
      </c>
      <c r="E11" s="767">
        <v>0</v>
      </c>
      <c r="F11" s="768">
        <v>0</v>
      </c>
    </row>
    <row r="12" spans="1:6">
      <c r="A12" s="7" t="s">
        <v>523</v>
      </c>
      <c r="B12" s="8">
        <v>0</v>
      </c>
      <c r="C12" s="8">
        <v>0</v>
      </c>
      <c r="D12" s="8">
        <v>0</v>
      </c>
      <c r="E12" s="8">
        <v>0</v>
      </c>
      <c r="F12" s="97">
        <v>0</v>
      </c>
    </row>
    <row r="13" spans="1:6">
      <c r="A13" s="5" t="s">
        <v>12</v>
      </c>
      <c r="B13" s="767">
        <v>0</v>
      </c>
      <c r="C13" s="767">
        <v>0</v>
      </c>
      <c r="D13" s="767">
        <v>0</v>
      </c>
      <c r="E13" s="767">
        <v>0</v>
      </c>
      <c r="F13" s="768">
        <v>0</v>
      </c>
    </row>
    <row r="14" spans="1:6">
      <c r="A14" s="7" t="s">
        <v>13</v>
      </c>
      <c r="B14" s="8">
        <v>0</v>
      </c>
      <c r="C14" s="8">
        <v>12000</v>
      </c>
      <c r="D14" s="8">
        <v>0</v>
      </c>
      <c r="E14" s="8">
        <v>0</v>
      </c>
      <c r="F14" s="97">
        <v>0</v>
      </c>
    </row>
    <row r="15" spans="1:6">
      <c r="A15" s="5" t="s">
        <v>14</v>
      </c>
      <c r="B15" s="767">
        <v>0</v>
      </c>
      <c r="C15" s="767">
        <v>0</v>
      </c>
      <c r="D15" s="767">
        <v>0</v>
      </c>
      <c r="E15" s="767">
        <v>0</v>
      </c>
      <c r="F15" s="768">
        <v>0</v>
      </c>
    </row>
    <row r="16" spans="1:6">
      <c r="A16" s="7" t="s">
        <v>15</v>
      </c>
      <c r="B16" s="8">
        <v>43140</v>
      </c>
      <c r="C16" s="8">
        <v>18347</v>
      </c>
      <c r="D16" s="8">
        <v>0</v>
      </c>
      <c r="E16" s="8">
        <v>0</v>
      </c>
      <c r="F16" s="97">
        <v>0</v>
      </c>
    </row>
    <row r="17" spans="1:6">
      <c r="A17" s="5" t="s">
        <v>16</v>
      </c>
      <c r="B17" s="771">
        <v>607</v>
      </c>
      <c r="C17" s="767">
        <v>0</v>
      </c>
      <c r="D17" s="767">
        <v>0</v>
      </c>
      <c r="E17" s="767">
        <v>0</v>
      </c>
      <c r="F17" s="768">
        <v>0</v>
      </c>
    </row>
    <row r="18" spans="1:6">
      <c r="A18" s="274" t="s">
        <v>17</v>
      </c>
      <c r="B18" s="8">
        <v>2004</v>
      </c>
      <c r="C18" s="8">
        <v>6663</v>
      </c>
      <c r="D18" s="8">
        <v>0</v>
      </c>
      <c r="E18" s="8">
        <v>0</v>
      </c>
      <c r="F18" s="97">
        <v>1900</v>
      </c>
    </row>
    <row r="19" spans="1:6">
      <c r="A19" s="5" t="s">
        <v>18</v>
      </c>
      <c r="B19" s="767">
        <v>0</v>
      </c>
      <c r="C19" s="767">
        <v>0</v>
      </c>
      <c r="D19" s="767">
        <v>0</v>
      </c>
      <c r="E19" s="767">
        <v>0</v>
      </c>
      <c r="F19" s="768">
        <v>0</v>
      </c>
    </row>
    <row r="20" spans="1:6">
      <c r="A20" s="7" t="s">
        <v>19</v>
      </c>
      <c r="B20" s="8">
        <v>0</v>
      </c>
      <c r="C20" s="8">
        <v>0</v>
      </c>
      <c r="D20" s="8">
        <v>0</v>
      </c>
      <c r="E20" s="8">
        <v>0</v>
      </c>
      <c r="F20" s="97">
        <v>0</v>
      </c>
    </row>
    <row r="21" spans="1:6">
      <c r="A21" s="5" t="s">
        <v>20</v>
      </c>
      <c r="B21" s="767">
        <v>0</v>
      </c>
      <c r="C21" s="767">
        <v>0</v>
      </c>
      <c r="D21" s="767">
        <v>0</v>
      </c>
      <c r="E21" s="767">
        <v>0</v>
      </c>
      <c r="F21" s="768">
        <v>0</v>
      </c>
    </row>
    <row r="22" spans="1:6">
      <c r="A22" s="7" t="s">
        <v>21</v>
      </c>
      <c r="B22" s="8">
        <v>134400</v>
      </c>
      <c r="C22" s="8">
        <v>0</v>
      </c>
      <c r="D22" s="8">
        <v>37118</v>
      </c>
      <c r="E22" s="8">
        <v>70000</v>
      </c>
      <c r="F22" s="97">
        <v>0</v>
      </c>
    </row>
    <row r="23" spans="1:6">
      <c r="A23" s="5" t="s">
        <v>22</v>
      </c>
      <c r="B23" s="767">
        <v>0</v>
      </c>
      <c r="C23" s="767">
        <v>0</v>
      </c>
      <c r="D23" s="767">
        <v>0</v>
      </c>
      <c r="E23" s="767">
        <v>0</v>
      </c>
      <c r="F23" s="768">
        <v>0</v>
      </c>
    </row>
    <row r="24" spans="1:6">
      <c r="A24" s="7" t="s">
        <v>23</v>
      </c>
      <c r="B24" s="8">
        <v>0</v>
      </c>
      <c r="C24" s="8">
        <v>0</v>
      </c>
      <c r="D24" s="8">
        <v>0</v>
      </c>
      <c r="E24" s="8">
        <v>0</v>
      </c>
      <c r="F24" s="97">
        <v>0</v>
      </c>
    </row>
    <row r="25" spans="1:6">
      <c r="A25" s="5" t="s">
        <v>24</v>
      </c>
      <c r="B25" s="767">
        <v>0</v>
      </c>
      <c r="C25" s="767">
        <v>0</v>
      </c>
      <c r="D25" s="767">
        <v>0</v>
      </c>
      <c r="E25" s="767">
        <v>0</v>
      </c>
      <c r="F25" s="768">
        <v>1540</v>
      </c>
    </row>
    <row r="26" spans="1:6">
      <c r="A26" s="7" t="s">
        <v>25</v>
      </c>
      <c r="B26" s="8">
        <v>0</v>
      </c>
      <c r="C26" s="8">
        <v>0</v>
      </c>
      <c r="D26" s="8">
        <v>0</v>
      </c>
      <c r="E26" s="8">
        <v>0</v>
      </c>
      <c r="F26" s="97">
        <v>0</v>
      </c>
    </row>
    <row r="27" spans="1:6">
      <c r="A27" s="5" t="s">
        <v>26</v>
      </c>
      <c r="B27" s="767">
        <v>0</v>
      </c>
      <c r="C27" s="767">
        <v>0</v>
      </c>
      <c r="D27" s="767">
        <v>0</v>
      </c>
      <c r="E27" s="767">
        <v>18029</v>
      </c>
      <c r="F27" s="768">
        <v>0</v>
      </c>
    </row>
    <row r="28" spans="1:6">
      <c r="A28" s="7" t="s">
        <v>27</v>
      </c>
      <c r="B28" s="8">
        <v>52080</v>
      </c>
      <c r="C28" s="8">
        <v>0</v>
      </c>
      <c r="D28" s="8">
        <v>0</v>
      </c>
      <c r="E28" s="8">
        <v>0</v>
      </c>
      <c r="F28" s="97">
        <v>0</v>
      </c>
    </row>
    <row r="29" spans="1:6">
      <c r="A29" s="5" t="s">
        <v>28</v>
      </c>
      <c r="B29" s="767">
        <v>0</v>
      </c>
      <c r="C29" s="767">
        <v>0</v>
      </c>
      <c r="D29" s="767">
        <v>0</v>
      </c>
      <c r="E29" s="767">
        <v>0</v>
      </c>
      <c r="F29" s="768">
        <v>0</v>
      </c>
    </row>
    <row r="30" spans="1:6">
      <c r="A30" s="7" t="s">
        <v>29</v>
      </c>
      <c r="B30" s="8">
        <v>10000</v>
      </c>
      <c r="C30" s="8">
        <v>0</v>
      </c>
      <c r="D30" s="8">
        <v>14560</v>
      </c>
      <c r="E30" s="8">
        <v>0</v>
      </c>
      <c r="F30" s="97">
        <v>0</v>
      </c>
    </row>
    <row r="31" spans="1:6">
      <c r="A31" s="194" t="s">
        <v>30</v>
      </c>
      <c r="B31" s="6">
        <v>0</v>
      </c>
      <c r="C31" s="6">
        <v>0</v>
      </c>
      <c r="D31" s="6">
        <v>0</v>
      </c>
      <c r="E31" s="6">
        <v>0</v>
      </c>
      <c r="F31" s="96">
        <v>0</v>
      </c>
    </row>
    <row r="32" spans="1:6">
      <c r="A32" s="7" t="s">
        <v>31</v>
      </c>
      <c r="B32" s="8">
        <v>0</v>
      </c>
      <c r="C32" s="8">
        <v>0</v>
      </c>
      <c r="D32" s="8">
        <v>0</v>
      </c>
      <c r="E32" s="8">
        <v>0</v>
      </c>
      <c r="F32" s="97">
        <v>0</v>
      </c>
    </row>
    <row r="33" spans="1:7">
      <c r="A33" s="5" t="s">
        <v>32</v>
      </c>
      <c r="B33" s="767">
        <v>500000</v>
      </c>
      <c r="C33" s="767">
        <v>0</v>
      </c>
      <c r="D33" s="767">
        <v>0</v>
      </c>
      <c r="E33" s="767">
        <v>0</v>
      </c>
      <c r="F33" s="768">
        <v>0</v>
      </c>
    </row>
    <row r="34" spans="1:7">
      <c r="A34" s="7" t="s">
        <v>33</v>
      </c>
      <c r="B34" s="8">
        <v>0</v>
      </c>
      <c r="C34" s="8">
        <v>0</v>
      </c>
      <c r="D34" s="8">
        <v>0</v>
      </c>
      <c r="E34" s="8">
        <v>0</v>
      </c>
      <c r="F34" s="97">
        <v>0</v>
      </c>
    </row>
    <row r="35" spans="1:7">
      <c r="A35" s="5" t="s">
        <v>34</v>
      </c>
      <c r="B35" s="767">
        <v>0</v>
      </c>
      <c r="C35" s="767">
        <v>0</v>
      </c>
      <c r="D35" s="767">
        <v>0</v>
      </c>
      <c r="E35" s="767">
        <v>0</v>
      </c>
      <c r="F35" s="768">
        <v>0</v>
      </c>
    </row>
    <row r="36" spans="1:7" ht="15.75" thickBot="1">
      <c r="A36" s="53" t="s">
        <v>35</v>
      </c>
      <c r="B36" s="196">
        <v>980931</v>
      </c>
      <c r="C36" s="196">
        <v>68182</v>
      </c>
      <c r="D36" s="196">
        <v>54678</v>
      </c>
      <c r="E36" s="196">
        <v>91180</v>
      </c>
      <c r="F36" s="762">
        <v>3440</v>
      </c>
    </row>
    <row r="37" spans="1:7" ht="21" customHeight="1">
      <c r="A37" s="925" t="s">
        <v>430</v>
      </c>
      <c r="B37" s="925"/>
      <c r="C37" s="925"/>
      <c r="D37" s="925"/>
      <c r="E37" s="925"/>
      <c r="F37" s="925"/>
    </row>
    <row r="38" spans="1:7" ht="31.5" customHeight="1">
      <c r="A38" s="991" t="s">
        <v>768</v>
      </c>
      <c r="B38" s="991"/>
      <c r="C38" s="991"/>
      <c r="D38" s="991"/>
      <c r="E38" s="991"/>
      <c r="F38" s="991"/>
    </row>
    <row r="39" spans="1:7">
      <c r="A39" s="117" t="s">
        <v>66</v>
      </c>
      <c r="B39" s="118"/>
      <c r="C39" s="118"/>
      <c r="D39" s="118"/>
      <c r="E39" s="118"/>
    </row>
    <row r="40" spans="1:7" ht="30.75" customHeight="1">
      <c r="A40" s="976" t="s">
        <v>726</v>
      </c>
      <c r="B40" s="976"/>
      <c r="C40" s="976"/>
      <c r="D40" s="976"/>
      <c r="E40" s="976"/>
      <c r="F40" s="976"/>
      <c r="G40" s="279"/>
    </row>
  </sheetData>
  <mergeCells count="4">
    <mergeCell ref="A1:F1"/>
    <mergeCell ref="A37:F37"/>
    <mergeCell ref="A38:F38"/>
    <mergeCell ref="A40:F40"/>
  </mergeCells>
  <pageMargins left="0.7" right="0.7" top="0.75" bottom="0.75" header="0.3" footer="0.3"/>
  <pageSetup orientation="portrait" r:id="rId1"/>
  <webPublishItems count="1">
    <webPublishItem id="13150" divId="C_13150" sourceType="range" sourceRef="A1:F40" destinationFile="C:\Users\lizzeth.romero\Documents\Numeralia_2017\C51.htm"/>
  </webPublishItem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K42"/>
  <sheetViews>
    <sheetView workbookViewId="0">
      <pane xSplit="1" ySplit="3" topLeftCell="B4" activePane="bottomRight" state="frozen"/>
      <selection activeCell="A39" sqref="A39:M39"/>
      <selection pane="topRight" activeCell="A39" sqref="A39:M39"/>
      <selection pane="bottomLeft" activeCell="A39" sqref="A39:M39"/>
      <selection pane="bottomRight" sqref="A1:I1"/>
    </sheetView>
  </sheetViews>
  <sheetFormatPr baseColWidth="10" defaultColWidth="13.42578125" defaultRowHeight="15"/>
  <sheetData>
    <row r="1" spans="1:11" ht="17.25">
      <c r="A1" s="859" t="s">
        <v>769</v>
      </c>
      <c r="B1" s="859"/>
      <c r="C1" s="859"/>
      <c r="D1" s="859"/>
      <c r="E1" s="859"/>
      <c r="F1" s="859"/>
      <c r="G1" s="859"/>
      <c r="H1" s="859"/>
      <c r="I1" s="859"/>
      <c r="K1" s="614"/>
    </row>
    <row r="2" spans="1:11" ht="15.75" thickBot="1">
      <c r="A2" s="246" t="s">
        <v>301</v>
      </c>
      <c r="B2" s="317"/>
      <c r="C2" s="317"/>
      <c r="D2" s="317"/>
      <c r="E2" s="317"/>
      <c r="F2" s="317"/>
      <c r="G2" s="317"/>
      <c r="H2" s="317"/>
      <c r="I2" s="317"/>
    </row>
    <row r="3" spans="1:11" ht="28.5" customHeight="1">
      <c r="A3" s="488" t="s">
        <v>2</v>
      </c>
      <c r="B3" s="486" t="s">
        <v>302</v>
      </c>
      <c r="C3" s="486" t="s">
        <v>303</v>
      </c>
      <c r="D3" s="486" t="s">
        <v>304</v>
      </c>
      <c r="E3" s="486" t="s">
        <v>305</v>
      </c>
      <c r="F3" s="486" t="s">
        <v>306</v>
      </c>
      <c r="G3" s="486" t="s">
        <v>307</v>
      </c>
      <c r="H3" s="486" t="s">
        <v>308</v>
      </c>
      <c r="I3" s="487" t="s">
        <v>281</v>
      </c>
    </row>
    <row r="4" spans="1:11" ht="12.95" customHeight="1">
      <c r="A4" s="5" t="s">
        <v>3</v>
      </c>
      <c r="B4" s="6">
        <v>0</v>
      </c>
      <c r="C4" s="6">
        <v>123840.19</v>
      </c>
      <c r="D4" s="6">
        <v>0</v>
      </c>
      <c r="E4" s="6">
        <v>0</v>
      </c>
      <c r="F4" s="6">
        <v>0</v>
      </c>
      <c r="G4" s="6">
        <v>0</v>
      </c>
      <c r="H4" s="6">
        <v>0</v>
      </c>
      <c r="I4" s="96">
        <v>123840.19</v>
      </c>
    </row>
    <row r="5" spans="1:11" ht="12.95" customHeight="1">
      <c r="A5" s="7" t="s">
        <v>4</v>
      </c>
      <c r="B5" s="8">
        <v>2608808.59</v>
      </c>
      <c r="C5" s="8">
        <v>0</v>
      </c>
      <c r="D5" s="8">
        <v>0</v>
      </c>
      <c r="E5" s="8">
        <v>78471.23</v>
      </c>
      <c r="F5" s="8">
        <v>256367.79</v>
      </c>
      <c r="G5" s="8">
        <v>0</v>
      </c>
      <c r="H5" s="8">
        <v>13143.44</v>
      </c>
      <c r="I5" s="247">
        <v>2956791.05</v>
      </c>
    </row>
    <row r="6" spans="1:11" ht="12.95" customHeight="1">
      <c r="A6" s="5" t="s">
        <v>5</v>
      </c>
      <c r="B6" s="6">
        <v>48778.68</v>
      </c>
      <c r="C6" s="6">
        <v>0</v>
      </c>
      <c r="D6" s="6">
        <v>0</v>
      </c>
      <c r="E6" s="6">
        <v>584.25</v>
      </c>
      <c r="F6" s="6">
        <v>2362066.37</v>
      </c>
      <c r="G6" s="6">
        <v>0</v>
      </c>
      <c r="H6" s="6">
        <v>86766.01</v>
      </c>
      <c r="I6" s="96">
        <v>2498195.31</v>
      </c>
    </row>
    <row r="7" spans="1:11" ht="12.95" customHeight="1">
      <c r="A7" s="7" t="s">
        <v>6</v>
      </c>
      <c r="B7" s="8">
        <v>556641.9</v>
      </c>
      <c r="C7" s="8">
        <v>0</v>
      </c>
      <c r="D7" s="8">
        <v>0</v>
      </c>
      <c r="E7" s="8">
        <v>0</v>
      </c>
      <c r="F7" s="8">
        <v>858869.78</v>
      </c>
      <c r="G7" s="8">
        <v>0</v>
      </c>
      <c r="H7" s="8">
        <v>44.49</v>
      </c>
      <c r="I7" s="97">
        <v>1415556.18</v>
      </c>
    </row>
    <row r="8" spans="1:11" ht="12.95" customHeight="1">
      <c r="A8" s="5" t="s">
        <v>7</v>
      </c>
      <c r="B8" s="6">
        <v>633662.56999999995</v>
      </c>
      <c r="C8" s="6">
        <v>1595549.95</v>
      </c>
      <c r="D8" s="6">
        <v>1210.1600000000001</v>
      </c>
      <c r="E8" s="6">
        <v>3030.93</v>
      </c>
      <c r="F8" s="6">
        <v>83809.649999999994</v>
      </c>
      <c r="G8" s="6">
        <v>0</v>
      </c>
      <c r="H8" s="249">
        <v>1.18</v>
      </c>
      <c r="I8" s="96">
        <v>2317264.44</v>
      </c>
    </row>
    <row r="9" spans="1:11" ht="12.95" customHeight="1">
      <c r="A9" s="7" t="s">
        <v>8</v>
      </c>
      <c r="B9" s="8">
        <v>5027.7299999999996</v>
      </c>
      <c r="C9" s="8">
        <v>165.08</v>
      </c>
      <c r="D9" s="8">
        <v>0</v>
      </c>
      <c r="E9" s="8">
        <v>1277.19</v>
      </c>
      <c r="F9" s="8">
        <v>30232.75</v>
      </c>
      <c r="G9" s="8">
        <v>0</v>
      </c>
      <c r="H9" s="8">
        <v>0</v>
      </c>
      <c r="I9" s="97">
        <v>36702.75</v>
      </c>
    </row>
    <row r="10" spans="1:11" ht="12.95" customHeight="1">
      <c r="A10" s="5" t="s">
        <v>9</v>
      </c>
      <c r="B10" s="6">
        <v>22063.55</v>
      </c>
      <c r="C10" s="6">
        <v>117532.19</v>
      </c>
      <c r="D10" s="6">
        <v>6848.99</v>
      </c>
      <c r="E10" s="6">
        <v>31603.57</v>
      </c>
      <c r="F10" s="6">
        <v>840001.04</v>
      </c>
      <c r="G10" s="6">
        <v>212.1</v>
      </c>
      <c r="H10" s="6">
        <v>62249.1</v>
      </c>
      <c r="I10" s="96">
        <v>1080510.55</v>
      </c>
    </row>
    <row r="11" spans="1:11" ht="12.95" customHeight="1">
      <c r="A11" s="7" t="s">
        <v>10</v>
      </c>
      <c r="B11" s="8">
        <v>1054640.45</v>
      </c>
      <c r="C11" s="8">
        <v>0</v>
      </c>
      <c r="D11" s="8">
        <v>487.44</v>
      </c>
      <c r="E11" s="8">
        <v>10466.799999999999</v>
      </c>
      <c r="F11" s="8">
        <v>566379.38</v>
      </c>
      <c r="G11" s="8">
        <v>0</v>
      </c>
      <c r="H11" s="8">
        <v>0</v>
      </c>
      <c r="I11" s="97">
        <v>1631974.07</v>
      </c>
    </row>
    <row r="12" spans="1:11" ht="12.95" customHeight="1">
      <c r="A12" s="699" t="s">
        <v>523</v>
      </c>
      <c r="B12" s="6">
        <v>309.73</v>
      </c>
      <c r="C12" s="6">
        <v>0</v>
      </c>
      <c r="D12" s="6">
        <v>0</v>
      </c>
      <c r="E12" s="6">
        <v>7709.95</v>
      </c>
      <c r="F12" s="6">
        <v>0</v>
      </c>
      <c r="G12" s="6">
        <v>0</v>
      </c>
      <c r="H12" s="6">
        <v>0</v>
      </c>
      <c r="I12" s="96">
        <v>8019.68</v>
      </c>
    </row>
    <row r="13" spans="1:11" ht="12.95" customHeight="1">
      <c r="A13" s="7" t="s">
        <v>12</v>
      </c>
      <c r="B13" s="8">
        <v>0</v>
      </c>
      <c r="C13" s="8">
        <v>612063.39</v>
      </c>
      <c r="D13" s="8">
        <v>0</v>
      </c>
      <c r="E13" s="179">
        <v>0.05</v>
      </c>
      <c r="F13" s="8">
        <v>227978.91</v>
      </c>
      <c r="G13" s="8">
        <v>0</v>
      </c>
      <c r="H13" s="8">
        <v>0</v>
      </c>
      <c r="I13" s="97">
        <v>840042.35</v>
      </c>
    </row>
    <row r="14" spans="1:11" ht="12.95" customHeight="1">
      <c r="A14" s="5" t="s">
        <v>13</v>
      </c>
      <c r="B14" s="6">
        <v>0</v>
      </c>
      <c r="C14" s="6">
        <v>0</v>
      </c>
      <c r="D14" s="6">
        <v>0</v>
      </c>
      <c r="E14" s="6">
        <v>13.59</v>
      </c>
      <c r="F14" s="6">
        <v>233243.73</v>
      </c>
      <c r="G14" s="6">
        <v>0</v>
      </c>
      <c r="H14" s="6">
        <v>1805.54</v>
      </c>
      <c r="I14" s="96">
        <v>235062.86</v>
      </c>
    </row>
    <row r="15" spans="1:11" ht="12.95" customHeight="1">
      <c r="A15" s="7" t="s">
        <v>14</v>
      </c>
      <c r="B15" s="82">
        <v>0</v>
      </c>
      <c r="C15" s="82">
        <v>0</v>
      </c>
      <c r="D15" s="82">
        <v>0</v>
      </c>
      <c r="E15" s="82">
        <v>5566.71</v>
      </c>
      <c r="F15" s="82">
        <v>8500.4</v>
      </c>
      <c r="G15" s="82">
        <v>158.49</v>
      </c>
      <c r="H15" s="82">
        <v>0</v>
      </c>
      <c r="I15" s="84">
        <v>14225.6</v>
      </c>
    </row>
    <row r="16" spans="1:11" ht="12.95" customHeight="1">
      <c r="A16" s="5" t="s">
        <v>15</v>
      </c>
      <c r="B16" s="78">
        <v>0</v>
      </c>
      <c r="C16" s="78">
        <v>9570.6299999999992</v>
      </c>
      <c r="D16" s="78">
        <v>0</v>
      </c>
      <c r="E16" s="78">
        <v>26121.78</v>
      </c>
      <c r="F16" s="78">
        <v>95613.49</v>
      </c>
      <c r="G16" s="78">
        <v>0</v>
      </c>
      <c r="H16" s="78">
        <v>0</v>
      </c>
      <c r="I16" s="80">
        <v>131305.9</v>
      </c>
    </row>
    <row r="17" spans="1:10" ht="12.95" customHeight="1">
      <c r="A17" s="7" t="s">
        <v>16</v>
      </c>
      <c r="B17" s="82">
        <v>45427.99</v>
      </c>
      <c r="C17" s="82">
        <v>470134.42</v>
      </c>
      <c r="D17" s="82">
        <v>0</v>
      </c>
      <c r="E17" s="82">
        <v>5209.8999999999996</v>
      </c>
      <c r="F17" s="82">
        <v>137072.57</v>
      </c>
      <c r="G17" s="82">
        <v>737.7</v>
      </c>
      <c r="H17" s="248">
        <v>20.69</v>
      </c>
      <c r="I17" s="84">
        <v>658603.28</v>
      </c>
    </row>
    <row r="18" spans="1:10" ht="12.95" customHeight="1">
      <c r="A18" s="5" t="s">
        <v>17</v>
      </c>
      <c r="B18" s="78">
        <v>56768.59</v>
      </c>
      <c r="C18" s="78">
        <v>139558.1</v>
      </c>
      <c r="D18" s="78">
        <v>0</v>
      </c>
      <c r="E18" s="78">
        <v>42690.17</v>
      </c>
      <c r="F18" s="78">
        <v>20292.79</v>
      </c>
      <c r="G18" s="78">
        <v>0</v>
      </c>
      <c r="H18" s="78">
        <v>1474.11</v>
      </c>
      <c r="I18" s="80">
        <v>260783.75</v>
      </c>
    </row>
    <row r="19" spans="1:10" ht="12.95" customHeight="1">
      <c r="A19" s="7" t="s">
        <v>18</v>
      </c>
      <c r="B19" s="82">
        <v>23239.9</v>
      </c>
      <c r="C19" s="82">
        <v>0</v>
      </c>
      <c r="D19" s="82">
        <v>0</v>
      </c>
      <c r="E19" s="82">
        <v>8946.07</v>
      </c>
      <c r="F19" s="82">
        <v>295783.26</v>
      </c>
      <c r="G19" s="82">
        <v>130.35</v>
      </c>
      <c r="H19" s="82">
        <v>2092.5500000000002</v>
      </c>
      <c r="I19" s="84">
        <v>330192.13</v>
      </c>
    </row>
    <row r="20" spans="1:10" ht="12.95" customHeight="1">
      <c r="A20" s="5" t="s">
        <v>19</v>
      </c>
      <c r="B20" s="78">
        <v>35589.11</v>
      </c>
      <c r="C20" s="78">
        <v>0</v>
      </c>
      <c r="D20" s="78">
        <v>0</v>
      </c>
      <c r="E20" s="78">
        <v>23197.95</v>
      </c>
      <c r="F20" s="78">
        <v>48123.18</v>
      </c>
      <c r="G20" s="78">
        <v>0</v>
      </c>
      <c r="H20" s="78">
        <v>833.43</v>
      </c>
      <c r="I20" s="80">
        <v>107743.66</v>
      </c>
    </row>
    <row r="21" spans="1:10" ht="12.95" customHeight="1">
      <c r="A21" s="7" t="s">
        <v>20</v>
      </c>
      <c r="B21" s="82">
        <v>0</v>
      </c>
      <c r="C21" s="82">
        <v>679216.48</v>
      </c>
      <c r="D21" s="82">
        <v>0</v>
      </c>
      <c r="E21" s="82">
        <v>73.58</v>
      </c>
      <c r="F21" s="82">
        <v>133125.57999999999</v>
      </c>
      <c r="G21" s="82">
        <v>0</v>
      </c>
      <c r="H21" s="82">
        <v>22912.05</v>
      </c>
      <c r="I21" s="84">
        <v>835327.68</v>
      </c>
    </row>
    <row r="22" spans="1:10" ht="12.95" customHeight="1">
      <c r="A22" s="5" t="s">
        <v>21</v>
      </c>
      <c r="B22" s="78">
        <v>0</v>
      </c>
      <c r="C22" s="78">
        <v>109718.94</v>
      </c>
      <c r="D22" s="78">
        <v>5983.57</v>
      </c>
      <c r="E22" s="78">
        <v>172738.71</v>
      </c>
      <c r="F22" s="78">
        <v>0</v>
      </c>
      <c r="G22" s="78">
        <v>0</v>
      </c>
      <c r="H22" s="249">
        <v>0.17</v>
      </c>
      <c r="I22" s="80">
        <v>288441.39</v>
      </c>
    </row>
    <row r="23" spans="1:10" ht="12.95" customHeight="1">
      <c r="A23" s="7" t="s">
        <v>22</v>
      </c>
      <c r="B23" s="82">
        <v>3911.84</v>
      </c>
      <c r="C23" s="82">
        <v>0</v>
      </c>
      <c r="D23" s="82">
        <v>1077.45</v>
      </c>
      <c r="E23" s="82">
        <v>24017.56</v>
      </c>
      <c r="F23" s="82">
        <v>306644.42</v>
      </c>
      <c r="G23" s="82">
        <v>62.6</v>
      </c>
      <c r="H23" s="82">
        <v>82.47</v>
      </c>
      <c r="I23" s="84">
        <v>335796.35</v>
      </c>
    </row>
    <row r="24" spans="1:10" ht="12.95" customHeight="1">
      <c r="A24" s="5" t="s">
        <v>23</v>
      </c>
      <c r="B24" s="78">
        <v>0</v>
      </c>
      <c r="C24" s="78">
        <v>32268.55</v>
      </c>
      <c r="D24" s="78">
        <v>0</v>
      </c>
      <c r="E24" s="78">
        <v>38505.07</v>
      </c>
      <c r="F24" s="78">
        <v>185702.17</v>
      </c>
      <c r="G24" s="78">
        <v>0</v>
      </c>
      <c r="H24" s="78">
        <v>0</v>
      </c>
      <c r="I24" s="80">
        <v>256475.8</v>
      </c>
    </row>
    <row r="25" spans="1:10" ht="12.95" customHeight="1">
      <c r="A25" s="7" t="s">
        <v>24</v>
      </c>
      <c r="B25" s="82">
        <v>0</v>
      </c>
      <c r="C25" s="82">
        <v>0</v>
      </c>
      <c r="D25" s="82">
        <v>0</v>
      </c>
      <c r="E25" s="82">
        <v>2519.27</v>
      </c>
      <c r="F25" s="82">
        <v>371945.68</v>
      </c>
      <c r="G25" s="82">
        <v>0</v>
      </c>
      <c r="H25" s="82">
        <v>428.07</v>
      </c>
      <c r="I25" s="84">
        <v>374893.02</v>
      </c>
    </row>
    <row r="26" spans="1:10" ht="12.95" customHeight="1">
      <c r="A26" s="5" t="s">
        <v>25</v>
      </c>
      <c r="B26" s="78">
        <v>254455.58</v>
      </c>
      <c r="C26" s="78">
        <v>0</v>
      </c>
      <c r="D26" s="78">
        <v>0</v>
      </c>
      <c r="E26" s="78">
        <v>5689.19</v>
      </c>
      <c r="F26" s="78">
        <v>409798.92</v>
      </c>
      <c r="G26" s="78">
        <v>0</v>
      </c>
      <c r="H26" s="249">
        <v>8.24</v>
      </c>
      <c r="I26" s="80">
        <v>669951.92000000004</v>
      </c>
      <c r="J26" s="317"/>
    </row>
    <row r="27" spans="1:10" ht="12.95" customHeight="1">
      <c r="A27" s="7" t="s">
        <v>26</v>
      </c>
      <c r="B27" s="82">
        <v>22187.99</v>
      </c>
      <c r="C27" s="82">
        <v>0</v>
      </c>
      <c r="D27" s="82">
        <v>0</v>
      </c>
      <c r="E27" s="82">
        <v>39592.449999999997</v>
      </c>
      <c r="F27" s="82">
        <v>25809.17</v>
      </c>
      <c r="G27" s="82">
        <v>0</v>
      </c>
      <c r="H27" s="82">
        <v>0</v>
      </c>
      <c r="I27" s="84">
        <v>87589.61</v>
      </c>
    </row>
    <row r="28" spans="1:10" ht="12.95" customHeight="1">
      <c r="A28" s="5" t="s">
        <v>27</v>
      </c>
      <c r="B28" s="78">
        <v>89319.22</v>
      </c>
      <c r="C28" s="78">
        <v>0</v>
      </c>
      <c r="D28" s="78">
        <v>0</v>
      </c>
      <c r="E28" s="78">
        <v>0</v>
      </c>
      <c r="F28" s="250">
        <v>0</v>
      </c>
      <c r="G28" s="78">
        <v>176.75</v>
      </c>
      <c r="H28" s="78">
        <v>0</v>
      </c>
      <c r="I28" s="80">
        <v>89495.97</v>
      </c>
    </row>
    <row r="29" spans="1:10" ht="12.95" customHeight="1">
      <c r="A29" s="7" t="s">
        <v>28</v>
      </c>
      <c r="B29" s="82">
        <v>280976.5</v>
      </c>
      <c r="C29" s="82">
        <v>0</v>
      </c>
      <c r="D29" s="82">
        <v>0</v>
      </c>
      <c r="E29" s="82">
        <v>0</v>
      </c>
      <c r="F29" s="82">
        <v>927525.54</v>
      </c>
      <c r="G29" s="82">
        <v>0</v>
      </c>
      <c r="H29" s="82">
        <v>0</v>
      </c>
      <c r="I29" s="84">
        <v>1410062.7</v>
      </c>
    </row>
    <row r="30" spans="1:10" ht="12.95" customHeight="1">
      <c r="A30" s="5" t="s">
        <v>29</v>
      </c>
      <c r="B30" s="78">
        <v>47985.53</v>
      </c>
      <c r="C30" s="78">
        <v>0</v>
      </c>
      <c r="D30" s="78">
        <v>0</v>
      </c>
      <c r="E30" s="78">
        <v>0</v>
      </c>
      <c r="F30" s="78">
        <v>287580.43</v>
      </c>
      <c r="G30" s="78">
        <v>0</v>
      </c>
      <c r="H30" s="78">
        <v>50.87</v>
      </c>
      <c r="I30" s="80">
        <v>335616.84</v>
      </c>
    </row>
    <row r="31" spans="1:10" ht="12.95" customHeight="1">
      <c r="A31" s="7" t="s">
        <v>30</v>
      </c>
      <c r="B31" s="82">
        <v>564741.19999999995</v>
      </c>
      <c r="C31" s="82">
        <v>0</v>
      </c>
      <c r="D31" s="82">
        <v>0</v>
      </c>
      <c r="E31" s="82">
        <v>0</v>
      </c>
      <c r="F31" s="82">
        <v>305782.19</v>
      </c>
      <c r="G31" s="82">
        <v>82.11</v>
      </c>
      <c r="H31" s="82">
        <v>0</v>
      </c>
      <c r="I31" s="84">
        <v>870605.5</v>
      </c>
    </row>
    <row r="32" spans="1:10" ht="12.95" customHeight="1">
      <c r="A32" s="5" t="s">
        <v>31</v>
      </c>
      <c r="B32" s="78">
        <v>0</v>
      </c>
      <c r="C32" s="78">
        <v>0</v>
      </c>
      <c r="D32" s="78">
        <v>0</v>
      </c>
      <c r="E32" s="78">
        <v>34111.65</v>
      </c>
      <c r="F32" s="78">
        <v>0</v>
      </c>
      <c r="G32" s="78">
        <v>0</v>
      </c>
      <c r="H32" s="78">
        <v>0</v>
      </c>
      <c r="I32" s="80">
        <v>34111.65</v>
      </c>
    </row>
    <row r="33" spans="1:9" ht="12.95" customHeight="1">
      <c r="A33" s="7" t="s">
        <v>32</v>
      </c>
      <c r="B33" s="82">
        <v>24.04</v>
      </c>
      <c r="C33" s="82">
        <v>0</v>
      </c>
      <c r="D33" s="82">
        <v>0</v>
      </c>
      <c r="E33" s="82">
        <v>64678.720000000001</v>
      </c>
      <c r="F33" s="82">
        <v>154377.26</v>
      </c>
      <c r="G33" s="82">
        <v>0</v>
      </c>
      <c r="H33" s="82">
        <v>0</v>
      </c>
      <c r="I33" s="84">
        <v>219080.02</v>
      </c>
    </row>
    <row r="34" spans="1:9" ht="12.95" customHeight="1">
      <c r="A34" s="5" t="s">
        <v>33</v>
      </c>
      <c r="B34" s="6">
        <v>15675.61</v>
      </c>
      <c r="C34" s="6">
        <v>0</v>
      </c>
      <c r="D34" s="6">
        <v>0</v>
      </c>
      <c r="E34" s="6">
        <v>23627.98</v>
      </c>
      <c r="F34" s="6">
        <v>93940.29</v>
      </c>
      <c r="G34" s="6">
        <v>106.64</v>
      </c>
      <c r="H34" s="6">
        <v>407.65</v>
      </c>
      <c r="I34" s="96">
        <v>133758.17000000001</v>
      </c>
    </row>
    <row r="35" spans="1:9" ht="12.95" customHeight="1">
      <c r="A35" s="7" t="s">
        <v>34</v>
      </c>
      <c r="B35" s="8">
        <v>639.54999999999995</v>
      </c>
      <c r="C35" s="8">
        <v>518504.17</v>
      </c>
      <c r="D35" s="8">
        <v>0</v>
      </c>
      <c r="E35" s="8">
        <v>1113</v>
      </c>
      <c r="F35" s="8">
        <v>0</v>
      </c>
      <c r="G35" s="8">
        <v>0</v>
      </c>
      <c r="H35" s="8">
        <v>0</v>
      </c>
      <c r="I35" s="97">
        <v>520256.72</v>
      </c>
    </row>
    <row r="36" spans="1:9" ht="12.95" customHeight="1">
      <c r="A36" s="5" t="s">
        <v>678</v>
      </c>
      <c r="B36" s="6">
        <v>330812.53000000003</v>
      </c>
      <c r="C36" s="6">
        <v>0</v>
      </c>
      <c r="D36" s="6">
        <v>482.25</v>
      </c>
      <c r="E36" s="6">
        <v>725528.37</v>
      </c>
      <c r="F36" s="6">
        <v>68434266.010000005</v>
      </c>
      <c r="G36" s="6">
        <v>146742.82999999999</v>
      </c>
      <c r="H36" s="6">
        <v>5682.34</v>
      </c>
      <c r="I36" s="96">
        <v>69643514.329999998</v>
      </c>
    </row>
    <row r="37" spans="1:9" ht="12.95" customHeight="1" thickBot="1">
      <c r="A37" s="53" t="s">
        <v>35</v>
      </c>
      <c r="B37" s="196">
        <v>6701688.3700000001</v>
      </c>
      <c r="C37" s="196">
        <v>4408122.09</v>
      </c>
      <c r="D37" s="196">
        <v>16089.85</v>
      </c>
      <c r="E37" s="196">
        <v>1377085.7</v>
      </c>
      <c r="F37" s="196">
        <v>77700832.739999995</v>
      </c>
      <c r="G37" s="196">
        <v>148409.57999999999</v>
      </c>
      <c r="H37" s="196">
        <v>198002.41</v>
      </c>
      <c r="I37" s="251">
        <v>90751791.400000006</v>
      </c>
    </row>
    <row r="38" spans="1:9" ht="123" customHeight="1">
      <c r="A38" s="878" t="s">
        <v>679</v>
      </c>
      <c r="B38" s="878"/>
      <c r="C38" s="878"/>
      <c r="D38" s="878"/>
      <c r="E38" s="878"/>
      <c r="F38" s="878"/>
      <c r="G38" s="878"/>
      <c r="H38" s="878"/>
      <c r="I38" s="878"/>
    </row>
    <row r="39" spans="1:9" ht="9.9499999999999993" customHeight="1">
      <c r="A39" s="11" t="s">
        <v>36</v>
      </c>
      <c r="B39" s="12"/>
      <c r="C39" s="12"/>
      <c r="D39" s="12"/>
      <c r="E39" s="12"/>
      <c r="F39" s="12"/>
      <c r="G39" s="317"/>
      <c r="H39" s="317"/>
      <c r="I39" s="317"/>
    </row>
    <row r="40" spans="1:9" ht="33" customHeight="1">
      <c r="A40" s="885" t="s">
        <v>680</v>
      </c>
      <c r="B40" s="885"/>
      <c r="C40" s="885"/>
      <c r="D40" s="885"/>
      <c r="E40" s="885"/>
      <c r="F40" s="885"/>
      <c r="G40" s="885"/>
      <c r="H40" s="885"/>
      <c r="I40" s="885"/>
    </row>
    <row r="41" spans="1:9" ht="9.9499999999999993" customHeight="1">
      <c r="A41" s="11" t="s">
        <v>66</v>
      </c>
      <c r="B41" s="317"/>
      <c r="C41" s="317"/>
      <c r="D41" s="317"/>
      <c r="E41" s="317"/>
      <c r="F41" s="317"/>
      <c r="G41" s="317"/>
      <c r="H41" s="317"/>
      <c r="I41" s="317"/>
    </row>
    <row r="42" spans="1:9" ht="33" customHeight="1">
      <c r="A42" s="858" t="s">
        <v>727</v>
      </c>
      <c r="B42" s="858"/>
      <c r="C42" s="858"/>
      <c r="D42" s="858"/>
      <c r="E42" s="858"/>
      <c r="F42" s="858"/>
      <c r="G42" s="858"/>
      <c r="H42" s="858"/>
      <c r="I42" s="858"/>
    </row>
  </sheetData>
  <mergeCells count="4">
    <mergeCell ref="A1:I1"/>
    <mergeCell ref="A38:I38"/>
    <mergeCell ref="A40:I40"/>
    <mergeCell ref="A42:I42"/>
  </mergeCells>
  <pageMargins left="0.7" right="0.7" top="0.75" bottom="0.75" header="0.3" footer="0.3"/>
  <webPublishItems count="1">
    <webPublishItem id="15067" divId="C_15067" sourceType="range" sourceRef="A1:I42" destinationFile="C:\Users\lizzeth.romero\Documents\Numeralia_2017\C52.htm"/>
  </webPublishItem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P41"/>
  <sheetViews>
    <sheetView workbookViewId="0">
      <pane ySplit="4" topLeftCell="A5" activePane="bottomLeft" state="frozen"/>
      <selection pane="bottomLeft" sqref="A1:P1"/>
    </sheetView>
  </sheetViews>
  <sheetFormatPr baseColWidth="10" defaultColWidth="20.7109375" defaultRowHeight="15"/>
  <cols>
    <col min="1" max="1" width="15.140625" style="282" customWidth="1"/>
    <col min="2" max="2" width="6.7109375" style="286" customWidth="1"/>
    <col min="3" max="3" width="6.7109375" style="317" customWidth="1"/>
    <col min="4" max="5" width="6.7109375" style="614" customWidth="1"/>
    <col min="6" max="6" width="6.7109375" style="282" customWidth="1"/>
    <col min="7" max="7" width="6.7109375" style="286" customWidth="1"/>
    <col min="8" max="8" width="6.7109375" style="317" customWidth="1"/>
    <col min="9" max="10" width="6.7109375" style="614" customWidth="1"/>
    <col min="11" max="11" width="6.7109375" style="282" customWidth="1"/>
    <col min="12" max="12" width="6.7109375" style="286" customWidth="1"/>
    <col min="13" max="13" width="6.7109375" style="317" customWidth="1"/>
    <col min="14" max="15" width="6.7109375" style="614" customWidth="1"/>
    <col min="16" max="16" width="6.7109375" style="282" customWidth="1"/>
    <col min="17" max="16384" width="20.7109375" style="282"/>
  </cols>
  <sheetData>
    <row r="1" spans="1:16" ht="17.25">
      <c r="A1" s="882" t="s">
        <v>345</v>
      </c>
      <c r="B1" s="882"/>
      <c r="C1" s="882"/>
      <c r="D1" s="882"/>
      <c r="E1" s="882"/>
      <c r="F1" s="882"/>
      <c r="G1" s="882"/>
      <c r="H1" s="882"/>
      <c r="I1" s="882"/>
      <c r="J1" s="882"/>
      <c r="K1" s="882"/>
      <c r="L1" s="882"/>
      <c r="M1" s="882"/>
      <c r="N1" s="882"/>
      <c r="O1" s="882"/>
      <c r="P1" s="882"/>
    </row>
    <row r="2" spans="1:16" ht="15.75" thickBot="1">
      <c r="A2" s="25" t="s">
        <v>309</v>
      </c>
    </row>
    <row r="3" spans="1:16" ht="15" customHeight="1">
      <c r="A3" s="983" t="s">
        <v>2</v>
      </c>
      <c r="B3" s="945" t="s">
        <v>310</v>
      </c>
      <c r="C3" s="879"/>
      <c r="D3" s="879"/>
      <c r="E3" s="879"/>
      <c r="F3" s="946"/>
      <c r="G3" s="992" t="s">
        <v>311</v>
      </c>
      <c r="H3" s="993"/>
      <c r="I3" s="993"/>
      <c r="J3" s="993"/>
      <c r="K3" s="994"/>
      <c r="L3" s="992" t="s">
        <v>312</v>
      </c>
      <c r="M3" s="993"/>
      <c r="N3" s="993"/>
      <c r="O3" s="993"/>
      <c r="P3" s="995"/>
    </row>
    <row r="4" spans="1:16">
      <c r="A4" s="984"/>
      <c r="B4" s="121" t="s">
        <v>548</v>
      </c>
      <c r="C4" s="121">
        <v>2013</v>
      </c>
      <c r="D4" s="121">
        <v>2014</v>
      </c>
      <c r="E4" s="121">
        <v>2015</v>
      </c>
      <c r="F4" s="121">
        <v>2016</v>
      </c>
      <c r="G4" s="121" t="s">
        <v>548</v>
      </c>
      <c r="H4" s="121">
        <v>2013</v>
      </c>
      <c r="I4" s="121">
        <v>2014</v>
      </c>
      <c r="J4" s="121">
        <v>2015</v>
      </c>
      <c r="K4" s="121">
        <v>2016</v>
      </c>
      <c r="L4" s="287" t="s">
        <v>548</v>
      </c>
      <c r="M4" s="287">
        <v>2013</v>
      </c>
      <c r="N4" s="287">
        <v>2014</v>
      </c>
      <c r="O4" s="287">
        <v>2015</v>
      </c>
      <c r="P4" s="772">
        <v>2016</v>
      </c>
    </row>
    <row r="5" spans="1:16">
      <c r="A5" s="194" t="s">
        <v>3</v>
      </c>
      <c r="B5" s="195">
        <v>6</v>
      </c>
      <c r="C5" s="195">
        <v>15</v>
      </c>
      <c r="D5" s="195">
        <v>16</v>
      </c>
      <c r="E5" s="195">
        <v>13</v>
      </c>
      <c r="F5" s="195">
        <v>10</v>
      </c>
      <c r="G5" s="195">
        <v>3</v>
      </c>
      <c r="H5" s="195">
        <v>10</v>
      </c>
      <c r="I5" s="195">
        <v>11</v>
      </c>
      <c r="J5" s="195">
        <v>10</v>
      </c>
      <c r="K5" s="195">
        <v>6</v>
      </c>
      <c r="L5" s="252">
        <v>1</v>
      </c>
      <c r="M5" s="252">
        <v>3</v>
      </c>
      <c r="N5" s="252">
        <v>5</v>
      </c>
      <c r="O5" s="252">
        <v>4</v>
      </c>
      <c r="P5" s="773">
        <v>4</v>
      </c>
    </row>
    <row r="6" spans="1:16">
      <c r="A6" s="7" t="s">
        <v>4</v>
      </c>
      <c r="B6" s="45">
        <v>13</v>
      </c>
      <c r="C6" s="45">
        <v>16</v>
      </c>
      <c r="D6" s="45">
        <v>10</v>
      </c>
      <c r="E6" s="45">
        <v>12</v>
      </c>
      <c r="F6" s="45">
        <v>14</v>
      </c>
      <c r="G6" s="45">
        <v>8</v>
      </c>
      <c r="H6" s="45">
        <v>5</v>
      </c>
      <c r="I6" s="45">
        <v>9</v>
      </c>
      <c r="J6" s="45">
        <v>2</v>
      </c>
      <c r="K6" s="45">
        <v>6</v>
      </c>
      <c r="L6" s="47">
        <v>2</v>
      </c>
      <c r="M6" s="47">
        <v>6</v>
      </c>
      <c r="N6" s="47">
        <v>7</v>
      </c>
      <c r="O6" s="47">
        <v>4</v>
      </c>
      <c r="P6" s="740">
        <v>8</v>
      </c>
    </row>
    <row r="7" spans="1:16">
      <c r="A7" s="194" t="s">
        <v>5</v>
      </c>
      <c r="B7" s="195">
        <v>8</v>
      </c>
      <c r="C7" s="195">
        <v>7</v>
      </c>
      <c r="D7" s="195">
        <v>13</v>
      </c>
      <c r="E7" s="195">
        <v>16</v>
      </c>
      <c r="F7" s="195">
        <v>11</v>
      </c>
      <c r="G7" s="195">
        <v>4</v>
      </c>
      <c r="H7" s="195">
        <v>5</v>
      </c>
      <c r="I7" s="195">
        <v>10</v>
      </c>
      <c r="J7" s="195">
        <v>5</v>
      </c>
      <c r="K7" s="195">
        <v>12</v>
      </c>
      <c r="L7" s="252">
        <v>6</v>
      </c>
      <c r="M7" s="252">
        <v>1</v>
      </c>
      <c r="N7" s="252">
        <v>4</v>
      </c>
      <c r="O7" s="252">
        <v>4</v>
      </c>
      <c r="P7" s="773">
        <v>6</v>
      </c>
    </row>
    <row r="8" spans="1:16">
      <c r="A8" s="7" t="s">
        <v>6</v>
      </c>
      <c r="B8" s="45">
        <v>6</v>
      </c>
      <c r="C8" s="45">
        <v>5</v>
      </c>
      <c r="D8" s="45">
        <v>8</v>
      </c>
      <c r="E8" s="45">
        <v>8</v>
      </c>
      <c r="F8" s="45">
        <v>8</v>
      </c>
      <c r="G8" s="45">
        <v>8</v>
      </c>
      <c r="H8" s="45">
        <v>2</v>
      </c>
      <c r="I8" s="45">
        <v>2</v>
      </c>
      <c r="J8" s="45">
        <v>5</v>
      </c>
      <c r="K8" s="45">
        <v>2</v>
      </c>
      <c r="L8" s="47">
        <v>0</v>
      </c>
      <c r="M8" s="47">
        <v>2</v>
      </c>
      <c r="N8" s="47">
        <v>5</v>
      </c>
      <c r="O8" s="47">
        <v>2</v>
      </c>
      <c r="P8" s="740">
        <v>4</v>
      </c>
    </row>
    <row r="9" spans="1:16">
      <c r="A9" s="194" t="s">
        <v>7</v>
      </c>
      <c r="B9" s="195">
        <v>14</v>
      </c>
      <c r="C9" s="195">
        <v>15</v>
      </c>
      <c r="D9" s="195">
        <v>16</v>
      </c>
      <c r="E9" s="195">
        <v>10</v>
      </c>
      <c r="F9" s="195">
        <v>2</v>
      </c>
      <c r="G9" s="195">
        <v>4</v>
      </c>
      <c r="H9" s="195">
        <v>11</v>
      </c>
      <c r="I9" s="195">
        <v>8</v>
      </c>
      <c r="J9" s="195">
        <v>7</v>
      </c>
      <c r="K9" s="195">
        <v>6</v>
      </c>
      <c r="L9" s="252">
        <v>8</v>
      </c>
      <c r="M9" s="252">
        <v>5</v>
      </c>
      <c r="N9" s="252">
        <v>3</v>
      </c>
      <c r="O9" s="252">
        <v>3</v>
      </c>
      <c r="P9" s="773">
        <v>0</v>
      </c>
    </row>
    <row r="10" spans="1:16">
      <c r="A10" s="7" t="s">
        <v>8</v>
      </c>
      <c r="B10" s="45">
        <v>8</v>
      </c>
      <c r="C10" s="45">
        <v>11</v>
      </c>
      <c r="D10" s="45">
        <v>8</v>
      </c>
      <c r="E10" s="45">
        <v>4</v>
      </c>
      <c r="F10" s="45">
        <v>7</v>
      </c>
      <c r="G10" s="45">
        <v>3</v>
      </c>
      <c r="H10" s="45">
        <v>4</v>
      </c>
      <c r="I10" s="45">
        <v>8</v>
      </c>
      <c r="J10" s="45">
        <v>3</v>
      </c>
      <c r="K10" s="45">
        <v>3</v>
      </c>
      <c r="L10" s="47">
        <v>3</v>
      </c>
      <c r="M10" s="47">
        <v>5</v>
      </c>
      <c r="N10" s="47">
        <v>2</v>
      </c>
      <c r="O10" s="47">
        <v>1</v>
      </c>
      <c r="P10" s="740">
        <v>1</v>
      </c>
    </row>
    <row r="11" spans="1:16">
      <c r="A11" s="194" t="s">
        <v>9</v>
      </c>
      <c r="B11" s="195">
        <v>10</v>
      </c>
      <c r="C11" s="195">
        <v>17</v>
      </c>
      <c r="D11" s="195">
        <v>20</v>
      </c>
      <c r="E11" s="195">
        <v>6</v>
      </c>
      <c r="F11" s="195">
        <v>11</v>
      </c>
      <c r="G11" s="195">
        <v>1</v>
      </c>
      <c r="H11" s="195">
        <v>10</v>
      </c>
      <c r="I11" s="195">
        <v>14</v>
      </c>
      <c r="J11" s="195">
        <v>5</v>
      </c>
      <c r="K11" s="195">
        <v>6</v>
      </c>
      <c r="L11" s="252">
        <v>7</v>
      </c>
      <c r="M11" s="252">
        <v>7</v>
      </c>
      <c r="N11" s="252">
        <v>7</v>
      </c>
      <c r="O11" s="252">
        <v>2</v>
      </c>
      <c r="P11" s="773">
        <v>2</v>
      </c>
    </row>
    <row r="12" spans="1:16">
      <c r="A12" s="7" t="s">
        <v>10</v>
      </c>
      <c r="B12" s="45">
        <v>7</v>
      </c>
      <c r="C12" s="45">
        <v>36</v>
      </c>
      <c r="D12" s="45">
        <v>12</v>
      </c>
      <c r="E12" s="45">
        <v>18</v>
      </c>
      <c r="F12" s="45">
        <v>15</v>
      </c>
      <c r="G12" s="45">
        <v>7</v>
      </c>
      <c r="H12" s="45">
        <v>23</v>
      </c>
      <c r="I12" s="45">
        <v>14</v>
      </c>
      <c r="J12" s="45">
        <v>10</v>
      </c>
      <c r="K12" s="45">
        <v>6</v>
      </c>
      <c r="L12" s="47">
        <v>1</v>
      </c>
      <c r="M12" s="47">
        <v>11</v>
      </c>
      <c r="N12" s="47">
        <v>3</v>
      </c>
      <c r="O12" s="47">
        <v>2</v>
      </c>
      <c r="P12" s="740">
        <v>5</v>
      </c>
    </row>
    <row r="13" spans="1:16">
      <c r="A13" s="699" t="s">
        <v>523</v>
      </c>
      <c r="B13" s="195">
        <v>6</v>
      </c>
      <c r="C13" s="195">
        <v>3</v>
      </c>
      <c r="D13" s="195">
        <v>10</v>
      </c>
      <c r="E13" s="195">
        <v>5</v>
      </c>
      <c r="F13" s="195">
        <v>4</v>
      </c>
      <c r="G13" s="195">
        <v>2</v>
      </c>
      <c r="H13" s="195">
        <v>3</v>
      </c>
      <c r="I13" s="195">
        <v>4</v>
      </c>
      <c r="J13" s="195">
        <v>2</v>
      </c>
      <c r="K13" s="195">
        <v>2</v>
      </c>
      <c r="L13" s="252">
        <v>2</v>
      </c>
      <c r="M13" s="252">
        <v>2</v>
      </c>
      <c r="N13" s="252">
        <v>2</v>
      </c>
      <c r="O13" s="252">
        <v>4</v>
      </c>
      <c r="P13" s="773">
        <v>2</v>
      </c>
    </row>
    <row r="14" spans="1:16">
      <c r="A14" s="7" t="s">
        <v>12</v>
      </c>
      <c r="B14" s="45">
        <v>4</v>
      </c>
      <c r="C14" s="45">
        <v>11</v>
      </c>
      <c r="D14" s="45">
        <v>10</v>
      </c>
      <c r="E14" s="45">
        <v>5</v>
      </c>
      <c r="F14" s="45">
        <v>12</v>
      </c>
      <c r="G14" s="45">
        <v>5</v>
      </c>
      <c r="H14" s="45">
        <v>7</v>
      </c>
      <c r="I14" s="45">
        <v>3</v>
      </c>
      <c r="J14" s="45">
        <v>4</v>
      </c>
      <c r="K14" s="45">
        <v>9</v>
      </c>
      <c r="L14" s="47">
        <v>0</v>
      </c>
      <c r="M14" s="47">
        <v>2</v>
      </c>
      <c r="N14" s="47">
        <v>4</v>
      </c>
      <c r="O14" s="47">
        <v>3</v>
      </c>
      <c r="P14" s="740">
        <v>2</v>
      </c>
    </row>
    <row r="15" spans="1:16">
      <c r="A15" s="194" t="s">
        <v>13</v>
      </c>
      <c r="B15" s="195">
        <v>47</v>
      </c>
      <c r="C15" s="195">
        <v>66</v>
      </c>
      <c r="D15" s="195">
        <v>75</v>
      </c>
      <c r="E15" s="195">
        <v>83</v>
      </c>
      <c r="F15" s="195">
        <v>62</v>
      </c>
      <c r="G15" s="195">
        <v>31</v>
      </c>
      <c r="H15" s="195">
        <v>37</v>
      </c>
      <c r="I15" s="195">
        <v>56</v>
      </c>
      <c r="J15" s="195">
        <v>54</v>
      </c>
      <c r="K15" s="195">
        <v>43</v>
      </c>
      <c r="L15" s="252">
        <v>13</v>
      </c>
      <c r="M15" s="252">
        <v>17</v>
      </c>
      <c r="N15" s="252">
        <v>16</v>
      </c>
      <c r="O15" s="252">
        <v>14</v>
      </c>
      <c r="P15" s="773">
        <v>14</v>
      </c>
    </row>
    <row r="16" spans="1:16">
      <c r="A16" s="7" t="s">
        <v>14</v>
      </c>
      <c r="B16" s="45">
        <v>41</v>
      </c>
      <c r="C16" s="45">
        <v>75</v>
      </c>
      <c r="D16" s="45">
        <v>58</v>
      </c>
      <c r="E16" s="45">
        <v>24</v>
      </c>
      <c r="F16" s="45">
        <v>51</v>
      </c>
      <c r="G16" s="45">
        <v>33</v>
      </c>
      <c r="H16" s="45">
        <v>53</v>
      </c>
      <c r="I16" s="45">
        <v>54</v>
      </c>
      <c r="J16" s="45">
        <v>26</v>
      </c>
      <c r="K16" s="45">
        <v>32</v>
      </c>
      <c r="L16" s="47">
        <v>6</v>
      </c>
      <c r="M16" s="47">
        <v>13</v>
      </c>
      <c r="N16" s="47">
        <v>10</v>
      </c>
      <c r="O16" s="47">
        <v>8</v>
      </c>
      <c r="P16" s="740">
        <v>6</v>
      </c>
    </row>
    <row r="17" spans="1:16">
      <c r="A17" s="194" t="s">
        <v>15</v>
      </c>
      <c r="B17" s="195">
        <v>11</v>
      </c>
      <c r="C17" s="195">
        <v>20</v>
      </c>
      <c r="D17" s="195">
        <v>23</v>
      </c>
      <c r="E17" s="195">
        <v>17</v>
      </c>
      <c r="F17" s="195">
        <v>14</v>
      </c>
      <c r="G17" s="195">
        <v>13</v>
      </c>
      <c r="H17" s="195">
        <v>12</v>
      </c>
      <c r="I17" s="195">
        <v>16</v>
      </c>
      <c r="J17" s="195">
        <v>13</v>
      </c>
      <c r="K17" s="195">
        <v>7</v>
      </c>
      <c r="L17" s="252">
        <v>4</v>
      </c>
      <c r="M17" s="252">
        <v>9</v>
      </c>
      <c r="N17" s="252">
        <v>2</v>
      </c>
      <c r="O17" s="252">
        <v>6</v>
      </c>
      <c r="P17" s="773">
        <v>1</v>
      </c>
    </row>
    <row r="18" spans="1:16">
      <c r="A18" s="7" t="s">
        <v>16</v>
      </c>
      <c r="B18" s="45">
        <v>17</v>
      </c>
      <c r="C18" s="45">
        <v>15</v>
      </c>
      <c r="D18" s="45">
        <v>31</v>
      </c>
      <c r="E18" s="45">
        <v>23</v>
      </c>
      <c r="F18" s="45">
        <v>9</v>
      </c>
      <c r="G18" s="45">
        <v>13</v>
      </c>
      <c r="H18" s="45">
        <v>8</v>
      </c>
      <c r="I18" s="45">
        <v>24</v>
      </c>
      <c r="J18" s="45">
        <v>8</v>
      </c>
      <c r="K18" s="45">
        <v>12</v>
      </c>
      <c r="L18" s="47">
        <v>5</v>
      </c>
      <c r="M18" s="47">
        <v>6</v>
      </c>
      <c r="N18" s="47">
        <v>3</v>
      </c>
      <c r="O18" s="47">
        <v>10</v>
      </c>
      <c r="P18" s="740">
        <v>6</v>
      </c>
    </row>
    <row r="19" spans="1:16">
      <c r="A19" s="194" t="s">
        <v>17</v>
      </c>
      <c r="B19" s="195">
        <v>45</v>
      </c>
      <c r="C19" s="195">
        <v>42</v>
      </c>
      <c r="D19" s="195">
        <v>61</v>
      </c>
      <c r="E19" s="195">
        <v>31</v>
      </c>
      <c r="F19" s="195">
        <v>38</v>
      </c>
      <c r="G19" s="195">
        <v>39</v>
      </c>
      <c r="H19" s="195">
        <v>24</v>
      </c>
      <c r="I19" s="195">
        <v>46</v>
      </c>
      <c r="J19" s="195">
        <v>20</v>
      </c>
      <c r="K19" s="195">
        <v>25</v>
      </c>
      <c r="L19" s="252">
        <v>12</v>
      </c>
      <c r="M19" s="252">
        <v>17</v>
      </c>
      <c r="N19" s="252">
        <v>17</v>
      </c>
      <c r="O19" s="252">
        <v>9</v>
      </c>
      <c r="P19" s="773">
        <v>14</v>
      </c>
    </row>
    <row r="20" spans="1:16">
      <c r="A20" s="7" t="s">
        <v>18</v>
      </c>
      <c r="B20" s="45">
        <v>11</v>
      </c>
      <c r="C20" s="45">
        <v>19</v>
      </c>
      <c r="D20" s="45">
        <v>28</v>
      </c>
      <c r="E20" s="45">
        <v>16</v>
      </c>
      <c r="F20" s="45">
        <v>19</v>
      </c>
      <c r="G20" s="45">
        <v>8</v>
      </c>
      <c r="H20" s="45">
        <v>8</v>
      </c>
      <c r="I20" s="45">
        <v>18</v>
      </c>
      <c r="J20" s="45">
        <v>18</v>
      </c>
      <c r="K20" s="45">
        <v>11</v>
      </c>
      <c r="L20" s="47">
        <v>6</v>
      </c>
      <c r="M20" s="47">
        <v>5</v>
      </c>
      <c r="N20" s="47">
        <v>6</v>
      </c>
      <c r="O20" s="47">
        <v>3</v>
      </c>
      <c r="P20" s="740">
        <v>5</v>
      </c>
    </row>
    <row r="21" spans="1:16">
      <c r="A21" s="194" t="s">
        <v>19</v>
      </c>
      <c r="B21" s="195">
        <v>5</v>
      </c>
      <c r="C21" s="195">
        <v>4</v>
      </c>
      <c r="D21" s="195">
        <v>6</v>
      </c>
      <c r="E21" s="195">
        <v>5</v>
      </c>
      <c r="F21" s="195">
        <v>5</v>
      </c>
      <c r="G21" s="195">
        <v>1</v>
      </c>
      <c r="H21" s="195">
        <v>1</v>
      </c>
      <c r="I21" s="195">
        <v>4</v>
      </c>
      <c r="J21" s="195">
        <v>2</v>
      </c>
      <c r="K21" s="195">
        <v>5</v>
      </c>
      <c r="L21" s="252">
        <v>3</v>
      </c>
      <c r="M21" s="252">
        <v>3</v>
      </c>
      <c r="N21" s="252">
        <v>2</v>
      </c>
      <c r="O21" s="252">
        <v>0</v>
      </c>
      <c r="P21" s="773">
        <v>2</v>
      </c>
    </row>
    <row r="22" spans="1:16">
      <c r="A22" s="7" t="s">
        <v>20</v>
      </c>
      <c r="B22" s="45">
        <v>11</v>
      </c>
      <c r="C22" s="45">
        <v>7</v>
      </c>
      <c r="D22" s="45">
        <v>13</v>
      </c>
      <c r="E22" s="45">
        <v>2</v>
      </c>
      <c r="F22" s="45">
        <v>4</v>
      </c>
      <c r="G22" s="45">
        <v>13</v>
      </c>
      <c r="H22" s="45">
        <v>7</v>
      </c>
      <c r="I22" s="45">
        <v>8</v>
      </c>
      <c r="J22" s="45">
        <v>3</v>
      </c>
      <c r="K22" s="45">
        <v>2</v>
      </c>
      <c r="L22" s="47">
        <v>3</v>
      </c>
      <c r="M22" s="47">
        <v>1</v>
      </c>
      <c r="N22" s="47">
        <v>3</v>
      </c>
      <c r="O22" s="47">
        <v>2</v>
      </c>
      <c r="P22" s="740">
        <v>1</v>
      </c>
    </row>
    <row r="23" spans="1:16">
      <c r="A23" s="194" t="s">
        <v>21</v>
      </c>
      <c r="B23" s="195">
        <v>30</v>
      </c>
      <c r="C23" s="195">
        <v>21</v>
      </c>
      <c r="D23" s="195">
        <v>31</v>
      </c>
      <c r="E23" s="195">
        <v>26</v>
      </c>
      <c r="F23" s="195">
        <v>18</v>
      </c>
      <c r="G23" s="195">
        <v>16</v>
      </c>
      <c r="H23" s="195">
        <v>9</v>
      </c>
      <c r="I23" s="195">
        <v>19</v>
      </c>
      <c r="J23" s="195">
        <v>17</v>
      </c>
      <c r="K23" s="195">
        <v>9</v>
      </c>
      <c r="L23" s="252">
        <v>13</v>
      </c>
      <c r="M23" s="252">
        <v>6</v>
      </c>
      <c r="N23" s="252">
        <v>9</v>
      </c>
      <c r="O23" s="252">
        <v>14</v>
      </c>
      <c r="P23" s="773">
        <v>11</v>
      </c>
    </row>
    <row r="24" spans="1:16">
      <c r="A24" s="7" t="s">
        <v>22</v>
      </c>
      <c r="B24" s="45">
        <v>37</v>
      </c>
      <c r="C24" s="45">
        <v>97</v>
      </c>
      <c r="D24" s="45">
        <v>94</v>
      </c>
      <c r="E24" s="45">
        <v>77</v>
      </c>
      <c r="F24" s="45">
        <v>17</v>
      </c>
      <c r="G24" s="45">
        <v>23</v>
      </c>
      <c r="H24" s="45">
        <v>36</v>
      </c>
      <c r="I24" s="45">
        <v>62</v>
      </c>
      <c r="J24" s="45">
        <v>73</v>
      </c>
      <c r="K24" s="45">
        <v>18</v>
      </c>
      <c r="L24" s="47">
        <v>5</v>
      </c>
      <c r="M24" s="47">
        <v>32</v>
      </c>
      <c r="N24" s="47">
        <v>28</v>
      </c>
      <c r="O24" s="47">
        <v>33</v>
      </c>
      <c r="P24" s="740">
        <v>11</v>
      </c>
    </row>
    <row r="25" spans="1:16">
      <c r="A25" s="194" t="s">
        <v>23</v>
      </c>
      <c r="B25" s="195">
        <v>23</v>
      </c>
      <c r="C25" s="195">
        <v>24</v>
      </c>
      <c r="D25" s="195">
        <v>34</v>
      </c>
      <c r="E25" s="195">
        <v>65</v>
      </c>
      <c r="F25" s="195">
        <v>44</v>
      </c>
      <c r="G25" s="195">
        <v>14</v>
      </c>
      <c r="H25" s="195">
        <v>11</v>
      </c>
      <c r="I25" s="195">
        <v>20</v>
      </c>
      <c r="J25" s="195">
        <v>31</v>
      </c>
      <c r="K25" s="195">
        <v>31</v>
      </c>
      <c r="L25" s="252">
        <v>8</v>
      </c>
      <c r="M25" s="252">
        <v>8</v>
      </c>
      <c r="N25" s="252">
        <v>11</v>
      </c>
      <c r="O25" s="252">
        <v>16</v>
      </c>
      <c r="P25" s="773">
        <v>22</v>
      </c>
    </row>
    <row r="26" spans="1:16">
      <c r="A26" s="7" t="s">
        <v>24</v>
      </c>
      <c r="B26" s="45">
        <v>17</v>
      </c>
      <c r="C26" s="45">
        <v>44</v>
      </c>
      <c r="D26" s="45">
        <v>39</v>
      </c>
      <c r="E26" s="45">
        <v>41</v>
      </c>
      <c r="F26" s="45">
        <v>26</v>
      </c>
      <c r="G26" s="45">
        <v>11</v>
      </c>
      <c r="H26" s="45">
        <v>14</v>
      </c>
      <c r="I26" s="45">
        <v>33</v>
      </c>
      <c r="J26" s="45">
        <v>26</v>
      </c>
      <c r="K26" s="45">
        <v>28</v>
      </c>
      <c r="L26" s="47">
        <v>5</v>
      </c>
      <c r="M26" s="47">
        <v>18</v>
      </c>
      <c r="N26" s="47">
        <v>9</v>
      </c>
      <c r="O26" s="47">
        <v>6</v>
      </c>
      <c r="P26" s="740">
        <v>12</v>
      </c>
    </row>
    <row r="27" spans="1:16">
      <c r="A27" s="194" t="s">
        <v>25</v>
      </c>
      <c r="B27" s="195">
        <v>50</v>
      </c>
      <c r="C27" s="195">
        <v>8</v>
      </c>
      <c r="D27" s="195">
        <v>18</v>
      </c>
      <c r="E27" s="195">
        <v>11</v>
      </c>
      <c r="F27" s="195">
        <v>22</v>
      </c>
      <c r="G27" s="195">
        <v>23</v>
      </c>
      <c r="H27" s="195">
        <v>19</v>
      </c>
      <c r="I27" s="195">
        <v>9</v>
      </c>
      <c r="J27" s="195">
        <v>10</v>
      </c>
      <c r="K27" s="195">
        <v>15</v>
      </c>
      <c r="L27" s="252">
        <v>13</v>
      </c>
      <c r="M27" s="252">
        <v>12</v>
      </c>
      <c r="N27" s="252">
        <v>4</v>
      </c>
      <c r="O27" s="252">
        <v>5</v>
      </c>
      <c r="P27" s="773">
        <v>5</v>
      </c>
    </row>
    <row r="28" spans="1:16">
      <c r="A28" s="7" t="s">
        <v>26</v>
      </c>
      <c r="B28" s="45">
        <v>13</v>
      </c>
      <c r="C28" s="45">
        <v>11</v>
      </c>
      <c r="D28" s="45">
        <v>18</v>
      </c>
      <c r="E28" s="45">
        <v>12</v>
      </c>
      <c r="F28" s="45">
        <v>6</v>
      </c>
      <c r="G28" s="45">
        <v>9</v>
      </c>
      <c r="H28" s="45">
        <v>8</v>
      </c>
      <c r="I28" s="45">
        <v>9</v>
      </c>
      <c r="J28" s="45">
        <v>8</v>
      </c>
      <c r="K28" s="45">
        <v>11</v>
      </c>
      <c r="L28" s="47">
        <v>4</v>
      </c>
      <c r="M28" s="47">
        <v>6</v>
      </c>
      <c r="N28" s="47">
        <v>3</v>
      </c>
      <c r="O28" s="47">
        <v>1</v>
      </c>
      <c r="P28" s="740">
        <v>2</v>
      </c>
    </row>
    <row r="29" spans="1:16">
      <c r="A29" s="194" t="s">
        <v>27</v>
      </c>
      <c r="B29" s="195">
        <v>41</v>
      </c>
      <c r="C29" s="195">
        <v>31</v>
      </c>
      <c r="D29" s="195">
        <v>16</v>
      </c>
      <c r="E29" s="195">
        <v>30</v>
      </c>
      <c r="F29" s="195">
        <v>18</v>
      </c>
      <c r="G29" s="195">
        <v>23</v>
      </c>
      <c r="H29" s="195">
        <v>18</v>
      </c>
      <c r="I29" s="195">
        <v>13</v>
      </c>
      <c r="J29" s="195">
        <v>12</v>
      </c>
      <c r="K29" s="195">
        <v>12</v>
      </c>
      <c r="L29" s="252">
        <v>10</v>
      </c>
      <c r="M29" s="252">
        <v>14</v>
      </c>
      <c r="N29" s="252">
        <v>9</v>
      </c>
      <c r="O29" s="252">
        <v>3</v>
      </c>
      <c r="P29" s="773">
        <v>10</v>
      </c>
    </row>
    <row r="30" spans="1:16">
      <c r="A30" s="7" t="s">
        <v>28</v>
      </c>
      <c r="B30" s="45">
        <v>12</v>
      </c>
      <c r="C30" s="45">
        <v>33</v>
      </c>
      <c r="D30" s="45">
        <v>31</v>
      </c>
      <c r="E30" s="45">
        <v>9</v>
      </c>
      <c r="F30" s="45">
        <v>12</v>
      </c>
      <c r="G30" s="45">
        <v>8</v>
      </c>
      <c r="H30" s="45">
        <v>19</v>
      </c>
      <c r="I30" s="45">
        <v>22</v>
      </c>
      <c r="J30" s="45">
        <v>12</v>
      </c>
      <c r="K30" s="45">
        <v>5</v>
      </c>
      <c r="L30" s="47">
        <v>3</v>
      </c>
      <c r="M30" s="47">
        <v>11</v>
      </c>
      <c r="N30" s="47">
        <v>8</v>
      </c>
      <c r="O30" s="47">
        <v>2</v>
      </c>
      <c r="P30" s="740">
        <v>1</v>
      </c>
    </row>
    <row r="31" spans="1:16">
      <c r="A31" s="194" t="s">
        <v>29</v>
      </c>
      <c r="B31" s="195">
        <v>37</v>
      </c>
      <c r="C31" s="195">
        <v>16</v>
      </c>
      <c r="D31" s="195">
        <v>18</v>
      </c>
      <c r="E31" s="195">
        <v>23</v>
      </c>
      <c r="F31" s="195">
        <v>11</v>
      </c>
      <c r="G31" s="195">
        <v>37</v>
      </c>
      <c r="H31" s="195">
        <v>7</v>
      </c>
      <c r="I31" s="195">
        <v>18</v>
      </c>
      <c r="J31" s="195">
        <v>17</v>
      </c>
      <c r="K31" s="195">
        <v>9</v>
      </c>
      <c r="L31" s="252">
        <v>5</v>
      </c>
      <c r="M31" s="252">
        <v>1</v>
      </c>
      <c r="N31" s="252">
        <v>5</v>
      </c>
      <c r="O31" s="252">
        <v>4</v>
      </c>
      <c r="P31" s="773">
        <v>7</v>
      </c>
    </row>
    <row r="32" spans="1:16">
      <c r="A32" s="7" t="s">
        <v>30</v>
      </c>
      <c r="B32" s="45">
        <v>10</v>
      </c>
      <c r="C32" s="45">
        <v>26</v>
      </c>
      <c r="D32" s="45">
        <v>15</v>
      </c>
      <c r="E32" s="45">
        <v>18</v>
      </c>
      <c r="F32" s="45">
        <v>5</v>
      </c>
      <c r="G32" s="45">
        <v>9</v>
      </c>
      <c r="H32" s="45">
        <v>14</v>
      </c>
      <c r="I32" s="45">
        <v>17</v>
      </c>
      <c r="J32" s="45">
        <v>11</v>
      </c>
      <c r="K32" s="45">
        <v>5</v>
      </c>
      <c r="L32" s="47">
        <v>5</v>
      </c>
      <c r="M32" s="47">
        <v>3</v>
      </c>
      <c r="N32" s="47">
        <v>1</v>
      </c>
      <c r="O32" s="47">
        <v>6</v>
      </c>
      <c r="P32" s="740">
        <v>3</v>
      </c>
    </row>
    <row r="33" spans="1:16">
      <c r="A33" s="194" t="s">
        <v>31</v>
      </c>
      <c r="B33" s="195">
        <v>5</v>
      </c>
      <c r="C33" s="195">
        <v>17</v>
      </c>
      <c r="D33" s="195">
        <v>8</v>
      </c>
      <c r="E33" s="195">
        <v>4</v>
      </c>
      <c r="F33" s="195">
        <v>2</v>
      </c>
      <c r="G33" s="195">
        <v>2</v>
      </c>
      <c r="H33" s="195">
        <v>6</v>
      </c>
      <c r="I33" s="195">
        <v>5</v>
      </c>
      <c r="J33" s="195">
        <v>1</v>
      </c>
      <c r="K33" s="195">
        <v>1</v>
      </c>
      <c r="L33" s="252">
        <v>1</v>
      </c>
      <c r="M33" s="252">
        <v>11</v>
      </c>
      <c r="N33" s="252">
        <v>4</v>
      </c>
      <c r="O33" s="252">
        <v>3</v>
      </c>
      <c r="P33" s="773">
        <v>0</v>
      </c>
    </row>
    <row r="34" spans="1:16">
      <c r="A34" s="7" t="s">
        <v>32</v>
      </c>
      <c r="B34" s="45">
        <v>38</v>
      </c>
      <c r="C34" s="45">
        <v>78</v>
      </c>
      <c r="D34" s="45">
        <v>65</v>
      </c>
      <c r="E34" s="45">
        <v>51</v>
      </c>
      <c r="F34" s="45">
        <v>36</v>
      </c>
      <c r="G34" s="45">
        <v>26</v>
      </c>
      <c r="H34" s="45">
        <v>41</v>
      </c>
      <c r="I34" s="45">
        <v>58</v>
      </c>
      <c r="J34" s="45">
        <v>41</v>
      </c>
      <c r="K34" s="45">
        <v>17</v>
      </c>
      <c r="L34" s="47">
        <v>15</v>
      </c>
      <c r="M34" s="47">
        <v>21</v>
      </c>
      <c r="N34" s="47">
        <v>15</v>
      </c>
      <c r="O34" s="47">
        <v>18</v>
      </c>
      <c r="P34" s="740">
        <v>17</v>
      </c>
    </row>
    <row r="35" spans="1:16">
      <c r="A35" s="194" t="s">
        <v>33</v>
      </c>
      <c r="B35" s="195">
        <v>10</v>
      </c>
      <c r="C35" s="195">
        <v>6</v>
      </c>
      <c r="D35" s="195">
        <v>7</v>
      </c>
      <c r="E35" s="195">
        <v>5</v>
      </c>
      <c r="F35" s="195">
        <v>10</v>
      </c>
      <c r="G35" s="195">
        <v>7</v>
      </c>
      <c r="H35" s="195">
        <v>5</v>
      </c>
      <c r="I35" s="195">
        <v>4</v>
      </c>
      <c r="J35" s="195">
        <v>3</v>
      </c>
      <c r="K35" s="195">
        <v>1</v>
      </c>
      <c r="L35" s="252">
        <v>3</v>
      </c>
      <c r="M35" s="252">
        <v>1</v>
      </c>
      <c r="N35" s="252">
        <v>3</v>
      </c>
      <c r="O35" s="252">
        <v>2</v>
      </c>
      <c r="P35" s="773">
        <v>3</v>
      </c>
    </row>
    <row r="36" spans="1:16">
      <c r="A36" s="7" t="s">
        <v>34</v>
      </c>
      <c r="B36" s="45">
        <v>5</v>
      </c>
      <c r="C36" s="45">
        <v>13</v>
      </c>
      <c r="D36" s="45">
        <v>13</v>
      </c>
      <c r="E36" s="45">
        <v>12</v>
      </c>
      <c r="F36" s="45">
        <v>5</v>
      </c>
      <c r="G36" s="45">
        <v>4</v>
      </c>
      <c r="H36" s="45">
        <v>8</v>
      </c>
      <c r="I36" s="45">
        <v>8</v>
      </c>
      <c r="J36" s="45">
        <v>8</v>
      </c>
      <c r="K36" s="45">
        <v>7</v>
      </c>
      <c r="L36" s="47">
        <v>3</v>
      </c>
      <c r="M36" s="47">
        <v>3</v>
      </c>
      <c r="N36" s="47">
        <v>5</v>
      </c>
      <c r="O36" s="47">
        <v>2</v>
      </c>
      <c r="P36" s="740">
        <v>1</v>
      </c>
    </row>
    <row r="37" spans="1:16" ht="15.75" thickBot="1">
      <c r="A37" s="240" t="s">
        <v>35</v>
      </c>
      <c r="B37" s="237">
        <v>598</v>
      </c>
      <c r="C37" s="237">
        <v>809</v>
      </c>
      <c r="D37" s="237">
        <v>825</v>
      </c>
      <c r="E37" s="237">
        <v>682</v>
      </c>
      <c r="F37" s="237">
        <v>528</v>
      </c>
      <c r="G37" s="237">
        <v>408</v>
      </c>
      <c r="H37" s="237">
        <v>445</v>
      </c>
      <c r="I37" s="237">
        <v>606</v>
      </c>
      <c r="J37" s="237">
        <v>467</v>
      </c>
      <c r="K37" s="237">
        <v>364</v>
      </c>
      <c r="L37" s="237">
        <v>175</v>
      </c>
      <c r="M37" s="237">
        <v>262</v>
      </c>
      <c r="N37" s="237">
        <v>215</v>
      </c>
      <c r="O37" s="237">
        <v>196</v>
      </c>
      <c r="P37" s="774">
        <v>188</v>
      </c>
    </row>
    <row r="38" spans="1:16" ht="30.75" customHeight="1">
      <c r="A38" s="857" t="s">
        <v>681</v>
      </c>
      <c r="B38" s="857"/>
      <c r="C38" s="857"/>
      <c r="D38" s="857"/>
      <c r="E38" s="857"/>
      <c r="F38" s="857"/>
      <c r="G38" s="857"/>
      <c r="H38" s="857"/>
      <c r="I38" s="857"/>
      <c r="J38" s="857"/>
      <c r="K38" s="857"/>
      <c r="L38" s="857"/>
      <c r="M38" s="857"/>
      <c r="N38" s="857"/>
      <c r="O38" s="857"/>
      <c r="P38" s="857"/>
    </row>
    <row r="39" spans="1:16" ht="21" customHeight="1">
      <c r="A39" s="963" t="s">
        <v>770</v>
      </c>
      <c r="B39" s="963"/>
      <c r="C39" s="963"/>
      <c r="D39" s="963"/>
      <c r="E39" s="963"/>
      <c r="F39" s="963"/>
      <c r="G39" s="963"/>
      <c r="H39" s="963"/>
      <c r="I39" s="963"/>
      <c r="J39" s="963"/>
      <c r="K39" s="963"/>
      <c r="L39" s="963"/>
      <c r="M39" s="963"/>
      <c r="N39" s="963"/>
      <c r="O39" s="963"/>
      <c r="P39" s="963"/>
    </row>
    <row r="40" spans="1:16">
      <c r="A40" s="117" t="s">
        <v>66</v>
      </c>
    </row>
    <row r="41" spans="1:16" ht="30.75" customHeight="1">
      <c r="A41" s="976" t="s">
        <v>728</v>
      </c>
      <c r="B41" s="976"/>
      <c r="C41" s="976"/>
      <c r="D41" s="976"/>
      <c r="E41" s="976"/>
      <c r="F41" s="976"/>
      <c r="G41" s="976"/>
      <c r="H41" s="976"/>
      <c r="I41" s="976"/>
      <c r="J41" s="976"/>
      <c r="K41" s="976"/>
      <c r="L41" s="976"/>
      <c r="M41" s="976"/>
      <c r="N41" s="976"/>
      <c r="O41" s="976"/>
      <c r="P41" s="976"/>
    </row>
  </sheetData>
  <mergeCells count="8">
    <mergeCell ref="A39:P39"/>
    <mergeCell ref="A41:P41"/>
    <mergeCell ref="A1:P1"/>
    <mergeCell ref="A3:A4"/>
    <mergeCell ref="A38:P38"/>
    <mergeCell ref="B3:F3"/>
    <mergeCell ref="G3:K3"/>
    <mergeCell ref="L3:P3"/>
  </mergeCells>
  <pageMargins left="0.7" right="0.7" top="0.75" bottom="0.75" header="0.3" footer="0.3"/>
  <pageSetup orientation="portrait" horizontalDpi="1200" verticalDpi="1200" r:id="rId1"/>
  <webPublishItems count="1">
    <webPublishItem id="16361" divId="C_16361" sourceType="range" sourceRef="A1:P41" destinationFile="C:\Users\lizzeth.romero\Documents\Numeralia_2017\C53.htm"/>
  </webPublishItem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M26"/>
  <sheetViews>
    <sheetView workbookViewId="0">
      <selection sqref="A1:M1"/>
    </sheetView>
  </sheetViews>
  <sheetFormatPr baseColWidth="10" defaultRowHeight="15"/>
  <cols>
    <col min="1" max="1" width="15.28515625" style="283" customWidth="1"/>
    <col min="2" max="2" width="6.7109375" style="283" customWidth="1"/>
    <col min="3" max="3" width="6.7109375" style="286" customWidth="1"/>
    <col min="4" max="4" width="6.7109375" style="317" customWidth="1"/>
    <col min="5" max="6" width="6.7109375" style="614" customWidth="1"/>
    <col min="7" max="8" width="6.7109375" style="283" customWidth="1"/>
    <col min="9" max="9" width="6.7109375" style="286" customWidth="1"/>
    <col min="10" max="10" width="6.7109375" style="317" customWidth="1"/>
    <col min="11" max="12" width="6.7109375" style="614" customWidth="1"/>
    <col min="13" max="13" width="6.7109375" style="283" customWidth="1"/>
    <col min="14" max="14" width="11.42578125" style="283" customWidth="1"/>
    <col min="15" max="16384" width="11.42578125" style="283"/>
  </cols>
  <sheetData>
    <row r="1" spans="1:13" ht="18" thickBot="1">
      <c r="A1" s="996" t="s">
        <v>549</v>
      </c>
      <c r="B1" s="996"/>
      <c r="C1" s="996"/>
      <c r="D1" s="996"/>
      <c r="E1" s="996"/>
      <c r="F1" s="996"/>
      <c r="G1" s="996"/>
      <c r="H1" s="996"/>
      <c r="I1" s="996"/>
      <c r="J1" s="996"/>
      <c r="K1" s="996"/>
      <c r="L1" s="996"/>
      <c r="M1" s="996"/>
    </row>
    <row r="2" spans="1:13" ht="15" customHeight="1">
      <c r="A2" s="926" t="s">
        <v>2</v>
      </c>
      <c r="B2" s="945" t="s">
        <v>313</v>
      </c>
      <c r="C2" s="879"/>
      <c r="D2" s="879"/>
      <c r="E2" s="879"/>
      <c r="F2" s="879"/>
      <c r="G2" s="946"/>
      <c r="H2" s="864" t="s">
        <v>314</v>
      </c>
      <c r="I2" s="953"/>
      <c r="J2" s="953"/>
      <c r="K2" s="953"/>
      <c r="L2" s="953"/>
      <c r="M2" s="955"/>
    </row>
    <row r="3" spans="1:13">
      <c r="A3" s="927"/>
      <c r="B3" s="121" t="s">
        <v>490</v>
      </c>
      <c r="C3" s="121">
        <v>2012</v>
      </c>
      <c r="D3" s="121">
        <v>2013</v>
      </c>
      <c r="E3" s="121">
        <v>2014</v>
      </c>
      <c r="F3" s="121">
        <v>2015</v>
      </c>
      <c r="G3" s="121">
        <v>2016</v>
      </c>
      <c r="H3" s="122" t="s">
        <v>490</v>
      </c>
      <c r="I3" s="122">
        <v>2012</v>
      </c>
      <c r="J3" s="122">
        <v>2013</v>
      </c>
      <c r="K3" s="122">
        <v>2014</v>
      </c>
      <c r="L3" s="122">
        <v>2015</v>
      </c>
      <c r="M3" s="712">
        <v>2016</v>
      </c>
    </row>
    <row r="4" spans="1:13">
      <c r="A4" s="194" t="s">
        <v>4</v>
      </c>
      <c r="B4" s="195">
        <v>46</v>
      </c>
      <c r="C4" s="195">
        <v>193</v>
      </c>
      <c r="D4" s="195">
        <v>66</v>
      </c>
      <c r="E4" s="195">
        <v>42</v>
      </c>
      <c r="F4" s="195">
        <v>24</v>
      </c>
      <c r="G4" s="195">
        <v>25</v>
      </c>
      <c r="H4" s="252">
        <v>16</v>
      </c>
      <c r="I4" s="252">
        <v>16</v>
      </c>
      <c r="J4" s="252">
        <v>28</v>
      </c>
      <c r="K4" s="252">
        <v>14</v>
      </c>
      <c r="L4" s="252">
        <v>25</v>
      </c>
      <c r="M4" s="773">
        <v>26</v>
      </c>
    </row>
    <row r="5" spans="1:13" ht="22.5" customHeight="1">
      <c r="A5" s="7" t="s">
        <v>5</v>
      </c>
      <c r="B5" s="45">
        <v>117</v>
      </c>
      <c r="C5" s="45">
        <v>145</v>
      </c>
      <c r="D5" s="45">
        <v>60</v>
      </c>
      <c r="E5" s="45">
        <v>34</v>
      </c>
      <c r="F5" s="45">
        <v>33</v>
      </c>
      <c r="G5" s="45">
        <v>29</v>
      </c>
      <c r="H5" s="47">
        <v>191</v>
      </c>
      <c r="I5" s="47">
        <v>199</v>
      </c>
      <c r="J5" s="47">
        <v>56</v>
      </c>
      <c r="K5" s="47">
        <v>95</v>
      </c>
      <c r="L5" s="47">
        <v>59</v>
      </c>
      <c r="M5" s="740">
        <v>87</v>
      </c>
    </row>
    <row r="6" spans="1:13">
      <c r="A6" s="194" t="s">
        <v>6</v>
      </c>
      <c r="B6" s="195">
        <v>23</v>
      </c>
      <c r="C6" s="195">
        <v>15</v>
      </c>
      <c r="D6" s="195">
        <v>12</v>
      </c>
      <c r="E6" s="195">
        <v>11</v>
      </c>
      <c r="F6" s="195">
        <v>12</v>
      </c>
      <c r="G6" s="195">
        <v>10</v>
      </c>
      <c r="H6" s="252">
        <v>0</v>
      </c>
      <c r="I6" s="252">
        <v>7</v>
      </c>
      <c r="J6" s="252">
        <v>14</v>
      </c>
      <c r="K6" s="252">
        <v>25</v>
      </c>
      <c r="L6" s="252">
        <v>21</v>
      </c>
      <c r="M6" s="773">
        <v>12</v>
      </c>
    </row>
    <row r="7" spans="1:13">
      <c r="A7" s="7" t="s">
        <v>8</v>
      </c>
      <c r="B7" s="45">
        <v>24</v>
      </c>
      <c r="C7" s="45">
        <v>23</v>
      </c>
      <c r="D7" s="45">
        <v>12</v>
      </c>
      <c r="E7" s="45">
        <v>4</v>
      </c>
      <c r="F7" s="45">
        <v>4</v>
      </c>
      <c r="G7" s="45">
        <v>6</v>
      </c>
      <c r="H7" s="47">
        <v>17</v>
      </c>
      <c r="I7" s="47">
        <v>4</v>
      </c>
      <c r="J7" s="47">
        <v>13</v>
      </c>
      <c r="K7" s="47">
        <v>5</v>
      </c>
      <c r="L7" s="47">
        <v>17</v>
      </c>
      <c r="M7" s="740">
        <v>11</v>
      </c>
    </row>
    <row r="8" spans="1:13">
      <c r="A8" s="194" t="s">
        <v>9</v>
      </c>
      <c r="B8" s="195">
        <v>0</v>
      </c>
      <c r="C8" s="195">
        <v>0</v>
      </c>
      <c r="D8" s="195">
        <v>0</v>
      </c>
      <c r="E8" s="195">
        <v>0</v>
      </c>
      <c r="F8" s="195">
        <v>3</v>
      </c>
      <c r="G8" s="195">
        <v>0</v>
      </c>
      <c r="H8" s="252">
        <v>0</v>
      </c>
      <c r="I8" s="252">
        <v>1</v>
      </c>
      <c r="J8" s="252">
        <v>3</v>
      </c>
      <c r="K8" s="252">
        <v>0</v>
      </c>
      <c r="L8" s="252">
        <v>5</v>
      </c>
      <c r="M8" s="773">
        <v>1</v>
      </c>
    </row>
    <row r="9" spans="1:13">
      <c r="A9" s="7" t="s">
        <v>14</v>
      </c>
      <c r="B9" s="45">
        <v>20</v>
      </c>
      <c r="C9" s="45">
        <v>25</v>
      </c>
      <c r="D9" s="45">
        <v>1</v>
      </c>
      <c r="E9" s="45">
        <v>7</v>
      </c>
      <c r="F9" s="45">
        <v>8</v>
      </c>
      <c r="G9" s="45">
        <v>6</v>
      </c>
      <c r="H9" s="47">
        <v>6</v>
      </c>
      <c r="I9" s="47">
        <v>7</v>
      </c>
      <c r="J9" s="47">
        <v>25</v>
      </c>
      <c r="K9" s="47">
        <v>6</v>
      </c>
      <c r="L9" s="47">
        <v>11</v>
      </c>
      <c r="M9" s="740">
        <v>3</v>
      </c>
    </row>
    <row r="10" spans="1:13">
      <c r="A10" s="194" t="s">
        <v>16</v>
      </c>
      <c r="B10" s="195">
        <v>11</v>
      </c>
      <c r="C10" s="195">
        <v>22</v>
      </c>
      <c r="D10" s="195">
        <v>4</v>
      </c>
      <c r="E10" s="195">
        <v>7</v>
      </c>
      <c r="F10" s="195">
        <v>2</v>
      </c>
      <c r="G10" s="195">
        <v>4</v>
      </c>
      <c r="H10" s="252">
        <v>5</v>
      </c>
      <c r="I10" s="252">
        <v>5</v>
      </c>
      <c r="J10" s="252">
        <v>16</v>
      </c>
      <c r="K10" s="252">
        <v>6</v>
      </c>
      <c r="L10" s="252">
        <v>7</v>
      </c>
      <c r="M10" s="773">
        <v>0</v>
      </c>
    </row>
    <row r="11" spans="1:13">
      <c r="A11" s="7" t="s">
        <v>18</v>
      </c>
      <c r="B11" s="45">
        <v>49</v>
      </c>
      <c r="C11" s="45">
        <v>64</v>
      </c>
      <c r="D11" s="45">
        <v>10</v>
      </c>
      <c r="E11" s="45">
        <v>1</v>
      </c>
      <c r="F11" s="45">
        <v>5</v>
      </c>
      <c r="G11" s="45">
        <v>1</v>
      </c>
      <c r="H11" s="47">
        <v>10</v>
      </c>
      <c r="I11" s="47">
        <v>25</v>
      </c>
      <c r="J11" s="47">
        <v>31</v>
      </c>
      <c r="K11" s="47">
        <v>4</v>
      </c>
      <c r="L11" s="47">
        <v>9</v>
      </c>
      <c r="M11" s="740">
        <v>9</v>
      </c>
    </row>
    <row r="12" spans="1:13">
      <c r="A12" s="194" t="s">
        <v>20</v>
      </c>
      <c r="B12" s="195">
        <v>25</v>
      </c>
      <c r="C12" s="195">
        <v>0</v>
      </c>
      <c r="D12" s="195">
        <v>0</v>
      </c>
      <c r="E12" s="195">
        <v>7</v>
      </c>
      <c r="F12" s="195">
        <v>14</v>
      </c>
      <c r="G12" s="195">
        <v>5</v>
      </c>
      <c r="H12" s="252">
        <v>10</v>
      </c>
      <c r="I12" s="252">
        <v>22</v>
      </c>
      <c r="J12" s="252">
        <v>40</v>
      </c>
      <c r="K12" s="252">
        <v>3</v>
      </c>
      <c r="L12" s="252">
        <v>18</v>
      </c>
      <c r="M12" s="773">
        <v>9</v>
      </c>
    </row>
    <row r="13" spans="1:13">
      <c r="A13" s="7" t="s">
        <v>22</v>
      </c>
      <c r="B13" s="45">
        <v>44</v>
      </c>
      <c r="C13" s="45">
        <v>39</v>
      </c>
      <c r="D13" s="45">
        <v>8</v>
      </c>
      <c r="E13" s="45">
        <v>12</v>
      </c>
      <c r="F13" s="45">
        <v>3</v>
      </c>
      <c r="G13" s="45">
        <v>2</v>
      </c>
      <c r="H13" s="47">
        <v>9</v>
      </c>
      <c r="I13" s="47">
        <v>8</v>
      </c>
      <c r="J13" s="47">
        <v>8</v>
      </c>
      <c r="K13" s="47">
        <v>25</v>
      </c>
      <c r="L13" s="47">
        <v>47</v>
      </c>
      <c r="M13" s="740">
        <v>32</v>
      </c>
    </row>
    <row r="14" spans="1:13">
      <c r="A14" s="194" t="s">
        <v>25</v>
      </c>
      <c r="B14" s="195">
        <v>19</v>
      </c>
      <c r="C14" s="195">
        <v>25</v>
      </c>
      <c r="D14" s="195">
        <v>17</v>
      </c>
      <c r="E14" s="195">
        <v>41</v>
      </c>
      <c r="F14" s="195">
        <v>22</v>
      </c>
      <c r="G14" s="195">
        <v>21</v>
      </c>
      <c r="H14" s="252">
        <v>6</v>
      </c>
      <c r="I14" s="252">
        <v>24</v>
      </c>
      <c r="J14" s="252">
        <v>15</v>
      </c>
      <c r="K14" s="252">
        <v>20</v>
      </c>
      <c r="L14" s="252">
        <v>23</v>
      </c>
      <c r="M14" s="773">
        <v>25</v>
      </c>
    </row>
    <row r="15" spans="1:13">
      <c r="A15" s="7" t="s">
        <v>27</v>
      </c>
      <c r="B15" s="45">
        <v>31</v>
      </c>
      <c r="C15" s="45">
        <v>29</v>
      </c>
      <c r="D15" s="45">
        <v>11</v>
      </c>
      <c r="E15" s="45">
        <v>8</v>
      </c>
      <c r="F15" s="45">
        <v>13</v>
      </c>
      <c r="G15" s="45">
        <v>6</v>
      </c>
      <c r="H15" s="47">
        <v>32</v>
      </c>
      <c r="I15" s="47">
        <v>40</v>
      </c>
      <c r="J15" s="47">
        <v>37</v>
      </c>
      <c r="K15" s="47">
        <v>8</v>
      </c>
      <c r="L15" s="47">
        <v>13</v>
      </c>
      <c r="M15" s="740">
        <v>11</v>
      </c>
    </row>
    <row r="16" spans="1:13">
      <c r="A16" s="194" t="s">
        <v>28</v>
      </c>
      <c r="B16" s="195">
        <v>40</v>
      </c>
      <c r="C16" s="195">
        <v>58</v>
      </c>
      <c r="D16" s="195">
        <v>36</v>
      </c>
      <c r="E16" s="195">
        <v>19</v>
      </c>
      <c r="F16" s="195">
        <v>9</v>
      </c>
      <c r="G16" s="195">
        <v>1</v>
      </c>
      <c r="H16" s="252">
        <v>36</v>
      </c>
      <c r="I16" s="252">
        <v>13</v>
      </c>
      <c r="J16" s="252">
        <v>54</v>
      </c>
      <c r="K16" s="252">
        <v>13</v>
      </c>
      <c r="L16" s="252">
        <v>15</v>
      </c>
      <c r="M16" s="773">
        <v>19</v>
      </c>
    </row>
    <row r="17" spans="1:13">
      <c r="A17" s="7" t="s">
        <v>29</v>
      </c>
      <c r="B17" s="45">
        <v>6</v>
      </c>
      <c r="C17" s="45">
        <v>4</v>
      </c>
      <c r="D17" s="45">
        <v>0</v>
      </c>
      <c r="E17" s="45">
        <v>0</v>
      </c>
      <c r="F17" s="45">
        <v>0</v>
      </c>
      <c r="G17" s="45">
        <v>0</v>
      </c>
      <c r="H17" s="47">
        <v>9</v>
      </c>
      <c r="I17" s="47">
        <v>7</v>
      </c>
      <c r="J17" s="47">
        <v>18</v>
      </c>
      <c r="K17" s="47">
        <v>2</v>
      </c>
      <c r="L17" s="47">
        <v>11</v>
      </c>
      <c r="M17" s="740">
        <v>8</v>
      </c>
    </row>
    <row r="18" spans="1:13">
      <c r="A18" s="194" t="s">
        <v>30</v>
      </c>
      <c r="B18" s="195">
        <v>32</v>
      </c>
      <c r="C18" s="195">
        <v>18</v>
      </c>
      <c r="D18" s="195">
        <v>4</v>
      </c>
      <c r="E18" s="195">
        <v>2</v>
      </c>
      <c r="F18" s="195">
        <v>3</v>
      </c>
      <c r="G18" s="195">
        <v>5</v>
      </c>
      <c r="H18" s="252">
        <v>1</v>
      </c>
      <c r="I18" s="252">
        <v>9</v>
      </c>
      <c r="J18" s="252">
        <v>8</v>
      </c>
      <c r="K18" s="252">
        <v>6</v>
      </c>
      <c r="L18" s="252">
        <v>12</v>
      </c>
      <c r="M18" s="773">
        <v>6</v>
      </c>
    </row>
    <row r="19" spans="1:13">
      <c r="A19" s="7" t="s">
        <v>32</v>
      </c>
      <c r="B19" s="45">
        <v>14</v>
      </c>
      <c r="C19" s="45">
        <v>0</v>
      </c>
      <c r="D19" s="45">
        <v>0</v>
      </c>
      <c r="E19" s="45">
        <v>9</v>
      </c>
      <c r="F19" s="45">
        <v>7</v>
      </c>
      <c r="G19" s="45">
        <v>15</v>
      </c>
      <c r="H19" s="47">
        <v>21</v>
      </c>
      <c r="I19" s="47">
        <v>13</v>
      </c>
      <c r="J19" s="47">
        <v>8</v>
      </c>
      <c r="K19" s="47">
        <v>19</v>
      </c>
      <c r="L19" s="47">
        <v>11</v>
      </c>
      <c r="M19" s="740">
        <v>13</v>
      </c>
    </row>
    <row r="20" spans="1:13">
      <c r="A20" s="194" t="s">
        <v>33</v>
      </c>
      <c r="B20" s="195">
        <v>17</v>
      </c>
      <c r="C20" s="195">
        <v>4</v>
      </c>
      <c r="D20" s="195">
        <v>1</v>
      </c>
      <c r="E20" s="195">
        <v>8</v>
      </c>
      <c r="F20" s="195">
        <v>13</v>
      </c>
      <c r="G20" s="195">
        <v>34</v>
      </c>
      <c r="H20" s="252">
        <v>13</v>
      </c>
      <c r="I20" s="252">
        <v>6</v>
      </c>
      <c r="J20" s="252">
        <v>8</v>
      </c>
      <c r="K20" s="252">
        <v>6</v>
      </c>
      <c r="L20" s="252">
        <v>14</v>
      </c>
      <c r="M20" s="773">
        <v>0</v>
      </c>
    </row>
    <row r="21" spans="1:13">
      <c r="A21" s="7" t="s">
        <v>315</v>
      </c>
      <c r="B21" s="45">
        <v>36</v>
      </c>
      <c r="C21" s="45">
        <v>10</v>
      </c>
      <c r="D21" s="45">
        <v>3</v>
      </c>
      <c r="E21" s="45">
        <v>0</v>
      </c>
      <c r="F21" s="45">
        <v>0</v>
      </c>
      <c r="G21" s="45">
        <v>2</v>
      </c>
      <c r="H21" s="47">
        <v>11</v>
      </c>
      <c r="I21" s="47">
        <v>0</v>
      </c>
      <c r="J21" s="47">
        <v>2</v>
      </c>
      <c r="K21" s="47">
        <v>0</v>
      </c>
      <c r="L21" s="47">
        <v>0</v>
      </c>
      <c r="M21" s="740">
        <v>0</v>
      </c>
    </row>
    <row r="22" spans="1:13" ht="15.75" thickBot="1">
      <c r="A22" s="240" t="s">
        <v>35</v>
      </c>
      <c r="B22" s="10">
        <v>554</v>
      </c>
      <c r="C22" s="10">
        <v>674</v>
      </c>
      <c r="D22" s="10">
        <v>245</v>
      </c>
      <c r="E22" s="10">
        <v>212</v>
      </c>
      <c r="F22" s="10">
        <v>175</v>
      </c>
      <c r="G22" s="10">
        <v>172</v>
      </c>
      <c r="H22" s="98">
        <v>393</v>
      </c>
      <c r="I22" s="98">
        <v>406</v>
      </c>
      <c r="J22" s="98">
        <v>384</v>
      </c>
      <c r="K22" s="98">
        <v>257</v>
      </c>
      <c r="L22" s="98">
        <v>318</v>
      </c>
      <c r="M22" s="99">
        <v>272</v>
      </c>
    </row>
    <row r="23" spans="1:13" ht="54.75" customHeight="1">
      <c r="A23" s="878" t="s">
        <v>354</v>
      </c>
      <c r="B23" s="878"/>
      <c r="C23" s="878"/>
      <c r="D23" s="878"/>
      <c r="E23" s="878"/>
      <c r="F23" s="878"/>
      <c r="G23" s="878"/>
      <c r="H23" s="878"/>
      <c r="I23" s="878"/>
      <c r="J23" s="878"/>
      <c r="K23" s="878"/>
      <c r="L23" s="878"/>
      <c r="M23" s="878"/>
    </row>
    <row r="24" spans="1:13" ht="27" customHeight="1">
      <c r="A24" s="857" t="s">
        <v>771</v>
      </c>
      <c r="B24" s="857"/>
      <c r="C24" s="857"/>
      <c r="D24" s="857"/>
      <c r="E24" s="857"/>
      <c r="F24" s="857"/>
      <c r="G24" s="857"/>
      <c r="H24" s="857"/>
      <c r="I24" s="857"/>
      <c r="J24" s="857"/>
      <c r="K24" s="857"/>
      <c r="L24" s="857"/>
      <c r="M24" s="857"/>
    </row>
    <row r="25" spans="1:13">
      <c r="A25" s="117" t="s">
        <v>66</v>
      </c>
    </row>
    <row r="26" spans="1:13" ht="24.75" customHeight="1">
      <c r="A26" s="976" t="s">
        <v>729</v>
      </c>
      <c r="B26" s="976"/>
      <c r="C26" s="976"/>
      <c r="D26" s="976"/>
      <c r="E26" s="976"/>
      <c r="F26" s="976"/>
      <c r="G26" s="976"/>
      <c r="H26" s="976"/>
      <c r="I26" s="976"/>
      <c r="J26" s="976"/>
      <c r="K26" s="976"/>
      <c r="L26" s="976"/>
      <c r="M26" s="976"/>
    </row>
  </sheetData>
  <mergeCells count="7">
    <mergeCell ref="A26:M26"/>
    <mergeCell ref="A1:M1"/>
    <mergeCell ref="A2:A3"/>
    <mergeCell ref="A23:M23"/>
    <mergeCell ref="B2:G2"/>
    <mergeCell ref="H2:M2"/>
    <mergeCell ref="A24:M24"/>
  </mergeCells>
  <pageMargins left="0.7" right="0.7" top="0.75" bottom="0.75" header="0.3" footer="0.3"/>
  <webPublishItems count="1">
    <webPublishItem id="17700" divId="C_17700" sourceType="range" sourceRef="A1:M26" destinationFile="C:\Users\lizzeth.romero\Documents\Numeralia_2017\C54.htm"/>
  </webPublishItem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1"/>
  <sheetViews>
    <sheetView workbookViewId="0">
      <pane ySplit="4" topLeftCell="A5" activePane="bottomLeft" state="frozen"/>
      <selection pane="bottomLeft" sqref="A1:P1"/>
    </sheetView>
  </sheetViews>
  <sheetFormatPr baseColWidth="10" defaultRowHeight="15"/>
  <cols>
    <col min="1" max="1" width="15.7109375" style="283" customWidth="1"/>
    <col min="2" max="2" width="6.7109375" style="286" customWidth="1"/>
    <col min="3" max="3" width="6.7109375" style="317" customWidth="1"/>
    <col min="4" max="5" width="6.7109375" style="614" customWidth="1"/>
    <col min="6" max="6" width="6.7109375" style="283" customWidth="1"/>
    <col min="7" max="7" width="6.7109375" style="286" customWidth="1"/>
    <col min="8" max="8" width="6.7109375" style="317" customWidth="1"/>
    <col min="9" max="10" width="6.7109375" style="614" customWidth="1"/>
    <col min="11" max="11" width="6.7109375" style="283" customWidth="1"/>
    <col min="12" max="12" width="6.7109375" style="286" customWidth="1"/>
    <col min="13" max="13" width="6.7109375" style="317" customWidth="1"/>
    <col min="14" max="15" width="6.7109375" style="614" customWidth="1"/>
    <col min="16" max="16" width="6.7109375" style="283" customWidth="1"/>
    <col min="17" max="16384" width="11.42578125" style="283"/>
  </cols>
  <sheetData>
    <row r="1" spans="1:16">
      <c r="A1" s="997" t="s">
        <v>355</v>
      </c>
      <c r="B1" s="997"/>
      <c r="C1" s="997"/>
      <c r="D1" s="997"/>
      <c r="E1" s="997"/>
      <c r="F1" s="997"/>
      <c r="G1" s="997"/>
      <c r="H1" s="997"/>
      <c r="I1" s="997"/>
      <c r="J1" s="997"/>
      <c r="K1" s="997"/>
      <c r="L1" s="997"/>
      <c r="M1" s="997"/>
      <c r="N1" s="997"/>
      <c r="O1" s="997"/>
      <c r="P1" s="997"/>
    </row>
    <row r="2" spans="1:16" ht="15.75" thickBot="1">
      <c r="A2" s="168" t="s">
        <v>316</v>
      </c>
      <c r="B2" s="26"/>
      <c r="C2" s="26"/>
      <c r="D2" s="26"/>
      <c r="E2" s="26"/>
      <c r="F2" s="26"/>
    </row>
    <row r="3" spans="1:16" ht="14.25" customHeight="1">
      <c r="A3" s="926" t="s">
        <v>2</v>
      </c>
      <c r="B3" s="945" t="s">
        <v>317</v>
      </c>
      <c r="C3" s="879"/>
      <c r="D3" s="879"/>
      <c r="E3" s="879"/>
      <c r="F3" s="946"/>
      <c r="G3" s="945" t="s">
        <v>318</v>
      </c>
      <c r="H3" s="879"/>
      <c r="I3" s="879"/>
      <c r="J3" s="879"/>
      <c r="K3" s="946"/>
      <c r="L3" s="945" t="s">
        <v>319</v>
      </c>
      <c r="M3" s="879"/>
      <c r="N3" s="879"/>
      <c r="O3" s="879"/>
      <c r="P3" s="947"/>
    </row>
    <row r="4" spans="1:16">
      <c r="A4" s="927"/>
      <c r="B4" s="121" t="s">
        <v>548</v>
      </c>
      <c r="C4" s="121">
        <v>2013</v>
      </c>
      <c r="D4" s="121">
        <v>2014</v>
      </c>
      <c r="E4" s="121">
        <v>2015</v>
      </c>
      <c r="F4" s="121">
        <v>2016</v>
      </c>
      <c r="G4" s="121" t="s">
        <v>548</v>
      </c>
      <c r="H4" s="121">
        <v>2013</v>
      </c>
      <c r="I4" s="121">
        <v>2014</v>
      </c>
      <c r="J4" s="121">
        <v>2015</v>
      </c>
      <c r="K4" s="121">
        <v>2016</v>
      </c>
      <c r="L4" s="121" t="s">
        <v>548</v>
      </c>
      <c r="M4" s="122">
        <v>2013</v>
      </c>
      <c r="N4" s="122">
        <v>2014</v>
      </c>
      <c r="O4" s="122">
        <v>2015</v>
      </c>
      <c r="P4" s="712">
        <v>2016</v>
      </c>
    </row>
    <row r="5" spans="1:16">
      <c r="A5" s="194" t="s">
        <v>3</v>
      </c>
      <c r="B5" s="195">
        <v>17</v>
      </c>
      <c r="C5" s="195">
        <v>12</v>
      </c>
      <c r="D5" s="195">
        <v>14</v>
      </c>
      <c r="E5" s="195">
        <v>1</v>
      </c>
      <c r="F5" s="195">
        <v>0</v>
      </c>
      <c r="G5" s="195">
        <v>12</v>
      </c>
      <c r="H5" s="195">
        <v>16</v>
      </c>
      <c r="I5" s="195">
        <v>13</v>
      </c>
      <c r="J5" s="195">
        <v>16</v>
      </c>
      <c r="K5" s="195">
        <v>12</v>
      </c>
      <c r="L5" s="195">
        <v>0</v>
      </c>
      <c r="M5" s="195">
        <v>0</v>
      </c>
      <c r="N5" s="195">
        <v>0</v>
      </c>
      <c r="O5" s="195">
        <v>3</v>
      </c>
      <c r="P5" s="773">
        <v>0</v>
      </c>
    </row>
    <row r="6" spans="1:16">
      <c r="A6" s="7" t="s">
        <v>4</v>
      </c>
      <c r="B6" s="45">
        <v>19</v>
      </c>
      <c r="C6" s="45">
        <v>61</v>
      </c>
      <c r="D6" s="45">
        <v>16</v>
      </c>
      <c r="E6" s="45">
        <v>0</v>
      </c>
      <c r="F6" s="45">
        <v>0</v>
      </c>
      <c r="G6" s="45">
        <v>28</v>
      </c>
      <c r="H6" s="45">
        <v>30</v>
      </c>
      <c r="I6" s="45">
        <v>40</v>
      </c>
      <c r="J6" s="45">
        <v>39</v>
      </c>
      <c r="K6" s="45">
        <v>52</v>
      </c>
      <c r="L6" s="45">
        <v>3</v>
      </c>
      <c r="M6" s="45">
        <v>5</v>
      </c>
      <c r="N6" s="45">
        <v>5</v>
      </c>
      <c r="O6" s="45">
        <v>6</v>
      </c>
      <c r="P6" s="740">
        <v>14</v>
      </c>
    </row>
    <row r="7" spans="1:16">
      <c r="A7" s="194" t="s">
        <v>5</v>
      </c>
      <c r="B7" s="195">
        <v>35</v>
      </c>
      <c r="C7" s="195">
        <v>51</v>
      </c>
      <c r="D7" s="195">
        <v>43</v>
      </c>
      <c r="E7" s="195">
        <v>7</v>
      </c>
      <c r="F7" s="195">
        <v>1</v>
      </c>
      <c r="G7" s="195">
        <v>91</v>
      </c>
      <c r="H7" s="195">
        <v>104</v>
      </c>
      <c r="I7" s="195">
        <v>121</v>
      </c>
      <c r="J7" s="195">
        <v>140</v>
      </c>
      <c r="K7" s="195">
        <v>131</v>
      </c>
      <c r="L7" s="195">
        <v>10</v>
      </c>
      <c r="M7" s="195">
        <v>14</v>
      </c>
      <c r="N7" s="195">
        <v>4</v>
      </c>
      <c r="O7" s="195">
        <v>7</v>
      </c>
      <c r="P7" s="773">
        <v>22</v>
      </c>
    </row>
    <row r="8" spans="1:16">
      <c r="A8" s="7" t="s">
        <v>6</v>
      </c>
      <c r="B8" s="45">
        <v>16</v>
      </c>
      <c r="C8" s="45">
        <v>29</v>
      </c>
      <c r="D8" s="45">
        <v>40</v>
      </c>
      <c r="E8" s="45">
        <v>0</v>
      </c>
      <c r="F8" s="45">
        <v>1</v>
      </c>
      <c r="G8" s="45">
        <v>38</v>
      </c>
      <c r="H8" s="45">
        <v>43</v>
      </c>
      <c r="I8" s="45">
        <v>54</v>
      </c>
      <c r="J8" s="45">
        <v>89</v>
      </c>
      <c r="K8" s="45">
        <v>72</v>
      </c>
      <c r="L8" s="45">
        <v>12</v>
      </c>
      <c r="M8" s="45">
        <v>15</v>
      </c>
      <c r="N8" s="45">
        <v>29</v>
      </c>
      <c r="O8" s="45">
        <v>34</v>
      </c>
      <c r="P8" s="740">
        <v>20</v>
      </c>
    </row>
    <row r="9" spans="1:16">
      <c r="A9" s="194" t="s">
        <v>7</v>
      </c>
      <c r="B9" s="195">
        <v>14</v>
      </c>
      <c r="C9" s="195">
        <v>18</v>
      </c>
      <c r="D9" s="195">
        <v>24</v>
      </c>
      <c r="E9" s="195">
        <v>3</v>
      </c>
      <c r="F9" s="195">
        <v>1</v>
      </c>
      <c r="G9" s="195">
        <v>11</v>
      </c>
      <c r="H9" s="195">
        <v>10</v>
      </c>
      <c r="I9" s="195">
        <v>19</v>
      </c>
      <c r="J9" s="195">
        <v>61</v>
      </c>
      <c r="K9" s="195">
        <v>43</v>
      </c>
      <c r="L9" s="195">
        <v>8</v>
      </c>
      <c r="M9" s="195">
        <v>0</v>
      </c>
      <c r="N9" s="195">
        <v>3</v>
      </c>
      <c r="O9" s="195">
        <v>12</v>
      </c>
      <c r="P9" s="773">
        <v>5</v>
      </c>
    </row>
    <row r="10" spans="1:16">
      <c r="A10" s="7" t="s">
        <v>8</v>
      </c>
      <c r="B10" s="45">
        <v>104</v>
      </c>
      <c r="C10" s="45">
        <v>61</v>
      </c>
      <c r="D10" s="45">
        <v>68</v>
      </c>
      <c r="E10" s="45">
        <v>7</v>
      </c>
      <c r="F10" s="45">
        <v>1</v>
      </c>
      <c r="G10" s="45">
        <v>61</v>
      </c>
      <c r="H10" s="45">
        <v>58</v>
      </c>
      <c r="I10" s="45">
        <v>85</v>
      </c>
      <c r="J10" s="45">
        <v>76</v>
      </c>
      <c r="K10" s="45">
        <v>65</v>
      </c>
      <c r="L10" s="45">
        <v>33</v>
      </c>
      <c r="M10" s="45">
        <v>10</v>
      </c>
      <c r="N10" s="45">
        <v>41</v>
      </c>
      <c r="O10" s="45">
        <v>17</v>
      </c>
      <c r="P10" s="740">
        <v>20</v>
      </c>
    </row>
    <row r="11" spans="1:16">
      <c r="A11" s="194" t="s">
        <v>9</v>
      </c>
      <c r="B11" s="195">
        <v>65</v>
      </c>
      <c r="C11" s="195">
        <v>38</v>
      </c>
      <c r="D11" s="195">
        <v>43</v>
      </c>
      <c r="E11" s="195">
        <v>3</v>
      </c>
      <c r="F11" s="195">
        <v>1</v>
      </c>
      <c r="G11" s="195">
        <v>63</v>
      </c>
      <c r="H11" s="195">
        <v>42</v>
      </c>
      <c r="I11" s="195">
        <v>52</v>
      </c>
      <c r="J11" s="195">
        <v>160</v>
      </c>
      <c r="K11" s="195">
        <v>98</v>
      </c>
      <c r="L11" s="195">
        <v>35</v>
      </c>
      <c r="M11" s="195">
        <v>19</v>
      </c>
      <c r="N11" s="195">
        <v>18</v>
      </c>
      <c r="O11" s="195">
        <v>25</v>
      </c>
      <c r="P11" s="773">
        <v>8</v>
      </c>
    </row>
    <row r="12" spans="1:16">
      <c r="A12" s="7" t="s">
        <v>10</v>
      </c>
      <c r="B12" s="45">
        <v>24</v>
      </c>
      <c r="C12" s="45">
        <v>32</v>
      </c>
      <c r="D12" s="45">
        <v>30</v>
      </c>
      <c r="E12" s="45">
        <v>7</v>
      </c>
      <c r="F12" s="45">
        <v>6</v>
      </c>
      <c r="G12" s="45">
        <v>41</v>
      </c>
      <c r="H12" s="45">
        <v>53</v>
      </c>
      <c r="I12" s="45">
        <v>37</v>
      </c>
      <c r="J12" s="45">
        <v>50</v>
      </c>
      <c r="K12" s="45">
        <v>31</v>
      </c>
      <c r="L12" s="45">
        <v>12</v>
      </c>
      <c r="M12" s="45">
        <v>22</v>
      </c>
      <c r="N12" s="45">
        <v>21</v>
      </c>
      <c r="O12" s="45">
        <v>9</v>
      </c>
      <c r="P12" s="740">
        <v>11</v>
      </c>
    </row>
    <row r="13" spans="1:16">
      <c r="A13" s="697" t="s">
        <v>12</v>
      </c>
      <c r="B13" s="195">
        <v>11</v>
      </c>
      <c r="C13" s="195">
        <v>17</v>
      </c>
      <c r="D13" s="195">
        <v>14</v>
      </c>
      <c r="E13" s="195">
        <v>0</v>
      </c>
      <c r="F13" s="195">
        <v>0</v>
      </c>
      <c r="G13" s="195">
        <v>21</v>
      </c>
      <c r="H13" s="195">
        <v>19</v>
      </c>
      <c r="I13" s="195">
        <v>21</v>
      </c>
      <c r="J13" s="195">
        <v>25</v>
      </c>
      <c r="K13" s="195">
        <v>21</v>
      </c>
      <c r="L13" s="195">
        <v>0</v>
      </c>
      <c r="M13" s="195">
        <v>0</v>
      </c>
      <c r="N13" s="195">
        <v>0</v>
      </c>
      <c r="O13" s="195">
        <v>0</v>
      </c>
      <c r="P13" s="773">
        <v>3</v>
      </c>
    </row>
    <row r="14" spans="1:16">
      <c r="A14" s="7" t="s">
        <v>13</v>
      </c>
      <c r="B14" s="45">
        <v>14</v>
      </c>
      <c r="C14" s="45">
        <v>22</v>
      </c>
      <c r="D14" s="45">
        <v>44</v>
      </c>
      <c r="E14" s="45">
        <v>4</v>
      </c>
      <c r="F14" s="45">
        <v>0</v>
      </c>
      <c r="G14" s="45">
        <v>10</v>
      </c>
      <c r="H14" s="45">
        <v>23</v>
      </c>
      <c r="I14" s="45">
        <v>20</v>
      </c>
      <c r="J14" s="45">
        <v>45</v>
      </c>
      <c r="K14" s="45">
        <v>40</v>
      </c>
      <c r="L14" s="45">
        <v>1</v>
      </c>
      <c r="M14" s="45">
        <v>1</v>
      </c>
      <c r="N14" s="45">
        <v>1</v>
      </c>
      <c r="O14" s="45">
        <v>1</v>
      </c>
      <c r="P14" s="740">
        <v>5</v>
      </c>
    </row>
    <row r="15" spans="1:16">
      <c r="A15" s="194" t="s">
        <v>14</v>
      </c>
      <c r="B15" s="195">
        <v>49</v>
      </c>
      <c r="C15" s="195">
        <v>43</v>
      </c>
      <c r="D15" s="195">
        <v>166</v>
      </c>
      <c r="E15" s="195">
        <v>17</v>
      </c>
      <c r="F15" s="195">
        <v>1</v>
      </c>
      <c r="G15" s="195">
        <v>47</v>
      </c>
      <c r="H15" s="195">
        <v>55</v>
      </c>
      <c r="I15" s="195">
        <v>108</v>
      </c>
      <c r="J15" s="195">
        <v>125</v>
      </c>
      <c r="K15" s="195">
        <v>99</v>
      </c>
      <c r="L15" s="195">
        <v>7</v>
      </c>
      <c r="M15" s="195">
        <v>12</v>
      </c>
      <c r="N15" s="195">
        <v>31</v>
      </c>
      <c r="O15" s="195">
        <v>23</v>
      </c>
      <c r="P15" s="773">
        <v>29</v>
      </c>
    </row>
    <row r="16" spans="1:16">
      <c r="A16" s="7" t="s">
        <v>15</v>
      </c>
      <c r="B16" s="45">
        <v>14</v>
      </c>
      <c r="C16" s="45">
        <v>5</v>
      </c>
      <c r="D16" s="45">
        <v>16</v>
      </c>
      <c r="E16" s="45">
        <v>0</v>
      </c>
      <c r="F16" s="45">
        <v>0</v>
      </c>
      <c r="G16" s="45">
        <v>9</v>
      </c>
      <c r="H16" s="45">
        <v>21</v>
      </c>
      <c r="I16" s="45">
        <v>30</v>
      </c>
      <c r="J16" s="45">
        <v>40</v>
      </c>
      <c r="K16" s="45">
        <v>29</v>
      </c>
      <c r="L16" s="45">
        <v>0</v>
      </c>
      <c r="M16" s="45">
        <v>0</v>
      </c>
      <c r="N16" s="45">
        <v>0</v>
      </c>
      <c r="O16" s="45">
        <v>0</v>
      </c>
      <c r="P16" s="740">
        <v>0</v>
      </c>
    </row>
    <row r="17" spans="1:16">
      <c r="A17" s="194" t="s">
        <v>16</v>
      </c>
      <c r="B17" s="195">
        <v>29</v>
      </c>
      <c r="C17" s="195">
        <v>49</v>
      </c>
      <c r="D17" s="195">
        <v>61</v>
      </c>
      <c r="E17" s="195">
        <v>2</v>
      </c>
      <c r="F17" s="195">
        <v>1</v>
      </c>
      <c r="G17" s="195">
        <v>59</v>
      </c>
      <c r="H17" s="195">
        <v>38</v>
      </c>
      <c r="I17" s="195">
        <v>63</v>
      </c>
      <c r="J17" s="195">
        <v>75</v>
      </c>
      <c r="K17" s="195">
        <v>65</v>
      </c>
      <c r="L17" s="195">
        <v>11</v>
      </c>
      <c r="M17" s="195">
        <v>13</v>
      </c>
      <c r="N17" s="195">
        <v>25</v>
      </c>
      <c r="O17" s="195">
        <v>18</v>
      </c>
      <c r="P17" s="773">
        <v>27</v>
      </c>
    </row>
    <row r="18" spans="1:16">
      <c r="A18" s="7" t="s">
        <v>17</v>
      </c>
      <c r="B18" s="45">
        <v>87</v>
      </c>
      <c r="C18" s="45">
        <v>50</v>
      </c>
      <c r="D18" s="45">
        <v>67</v>
      </c>
      <c r="E18" s="45">
        <v>0</v>
      </c>
      <c r="F18" s="45">
        <v>3</v>
      </c>
      <c r="G18" s="45">
        <v>16</v>
      </c>
      <c r="H18" s="45">
        <v>31</v>
      </c>
      <c r="I18" s="45">
        <v>38</v>
      </c>
      <c r="J18" s="45">
        <v>136</v>
      </c>
      <c r="K18" s="45">
        <v>117</v>
      </c>
      <c r="L18" s="45">
        <v>11</v>
      </c>
      <c r="M18" s="45">
        <v>11</v>
      </c>
      <c r="N18" s="45">
        <v>18</v>
      </c>
      <c r="O18" s="45">
        <v>48</v>
      </c>
      <c r="P18" s="740">
        <v>40</v>
      </c>
    </row>
    <row r="19" spans="1:16">
      <c r="A19" s="194" t="s">
        <v>18</v>
      </c>
      <c r="B19" s="195">
        <v>36</v>
      </c>
      <c r="C19" s="195">
        <v>24</v>
      </c>
      <c r="D19" s="195">
        <v>25</v>
      </c>
      <c r="E19" s="195">
        <v>5</v>
      </c>
      <c r="F19" s="195">
        <v>9</v>
      </c>
      <c r="G19" s="195">
        <v>10</v>
      </c>
      <c r="H19" s="195">
        <v>26</v>
      </c>
      <c r="I19" s="195">
        <v>23</v>
      </c>
      <c r="J19" s="195">
        <v>28</v>
      </c>
      <c r="K19" s="195">
        <v>22</v>
      </c>
      <c r="L19" s="195">
        <v>2</v>
      </c>
      <c r="M19" s="195">
        <v>2</v>
      </c>
      <c r="N19" s="195">
        <v>4</v>
      </c>
      <c r="O19" s="195">
        <v>2</v>
      </c>
      <c r="P19" s="773">
        <v>7</v>
      </c>
    </row>
    <row r="20" spans="1:16">
      <c r="A20" s="7" t="s">
        <v>19</v>
      </c>
      <c r="B20" s="45">
        <v>14</v>
      </c>
      <c r="C20" s="45">
        <v>16</v>
      </c>
      <c r="D20" s="45">
        <v>27</v>
      </c>
      <c r="E20" s="45">
        <v>3</v>
      </c>
      <c r="F20" s="45">
        <v>0</v>
      </c>
      <c r="G20" s="45">
        <v>34</v>
      </c>
      <c r="H20" s="45">
        <v>11</v>
      </c>
      <c r="I20" s="45">
        <v>18</v>
      </c>
      <c r="J20" s="45">
        <v>50</v>
      </c>
      <c r="K20" s="45">
        <v>44</v>
      </c>
      <c r="L20" s="45">
        <v>9</v>
      </c>
      <c r="M20" s="45">
        <v>1</v>
      </c>
      <c r="N20" s="45">
        <v>5</v>
      </c>
      <c r="O20" s="45">
        <v>34</v>
      </c>
      <c r="P20" s="740">
        <v>24</v>
      </c>
    </row>
    <row r="21" spans="1:16">
      <c r="A21" s="194" t="s">
        <v>20</v>
      </c>
      <c r="B21" s="195">
        <v>26</v>
      </c>
      <c r="C21" s="195">
        <v>32</v>
      </c>
      <c r="D21" s="195">
        <v>62</v>
      </c>
      <c r="E21" s="195">
        <v>11</v>
      </c>
      <c r="F21" s="195">
        <v>0</v>
      </c>
      <c r="G21" s="195">
        <v>81</v>
      </c>
      <c r="H21" s="195">
        <v>158</v>
      </c>
      <c r="I21" s="195">
        <v>116</v>
      </c>
      <c r="J21" s="195">
        <v>139</v>
      </c>
      <c r="K21" s="195">
        <v>117</v>
      </c>
      <c r="L21" s="195">
        <v>2</v>
      </c>
      <c r="M21" s="195">
        <v>4</v>
      </c>
      <c r="N21" s="195">
        <v>4</v>
      </c>
      <c r="O21" s="195">
        <v>10</v>
      </c>
      <c r="P21" s="773">
        <v>12</v>
      </c>
    </row>
    <row r="22" spans="1:16">
      <c r="A22" s="7" t="s">
        <v>21</v>
      </c>
      <c r="B22" s="45">
        <v>42</v>
      </c>
      <c r="C22" s="45">
        <v>31</v>
      </c>
      <c r="D22" s="45">
        <v>54</v>
      </c>
      <c r="E22" s="45">
        <v>5</v>
      </c>
      <c r="F22" s="45">
        <v>1</v>
      </c>
      <c r="G22" s="45">
        <v>13</v>
      </c>
      <c r="H22" s="45">
        <v>25</v>
      </c>
      <c r="I22" s="45">
        <v>32</v>
      </c>
      <c r="J22" s="45">
        <v>93</v>
      </c>
      <c r="K22" s="45">
        <v>84</v>
      </c>
      <c r="L22" s="45">
        <v>9</v>
      </c>
      <c r="M22" s="45">
        <v>4</v>
      </c>
      <c r="N22" s="45">
        <v>3</v>
      </c>
      <c r="O22" s="45">
        <v>3</v>
      </c>
      <c r="P22" s="740">
        <v>4</v>
      </c>
    </row>
    <row r="23" spans="1:16">
      <c r="A23" s="194" t="s">
        <v>22</v>
      </c>
      <c r="B23" s="195">
        <v>32</v>
      </c>
      <c r="C23" s="195">
        <v>33</v>
      </c>
      <c r="D23" s="195">
        <v>30</v>
      </c>
      <c r="E23" s="195">
        <v>0</v>
      </c>
      <c r="F23" s="195">
        <v>0</v>
      </c>
      <c r="G23" s="195">
        <v>80</v>
      </c>
      <c r="H23" s="195">
        <v>85</v>
      </c>
      <c r="I23" s="195">
        <v>100</v>
      </c>
      <c r="J23" s="195">
        <v>111</v>
      </c>
      <c r="K23" s="195">
        <v>91</v>
      </c>
      <c r="L23" s="195">
        <v>5</v>
      </c>
      <c r="M23" s="195">
        <v>17</v>
      </c>
      <c r="N23" s="195">
        <v>3</v>
      </c>
      <c r="O23" s="195">
        <v>13</v>
      </c>
      <c r="P23" s="773">
        <v>17</v>
      </c>
    </row>
    <row r="24" spans="1:16">
      <c r="A24" s="7" t="s">
        <v>23</v>
      </c>
      <c r="B24" s="45">
        <v>10</v>
      </c>
      <c r="C24" s="45">
        <v>18</v>
      </c>
      <c r="D24" s="45">
        <v>21</v>
      </c>
      <c r="E24" s="45">
        <v>1</v>
      </c>
      <c r="F24" s="45">
        <v>0</v>
      </c>
      <c r="G24" s="45">
        <v>12</v>
      </c>
      <c r="H24" s="45">
        <v>25</v>
      </c>
      <c r="I24" s="45">
        <v>22</v>
      </c>
      <c r="J24" s="45">
        <v>32</v>
      </c>
      <c r="K24" s="45">
        <v>26</v>
      </c>
      <c r="L24" s="45">
        <v>1</v>
      </c>
      <c r="M24" s="45">
        <v>0</v>
      </c>
      <c r="N24" s="45">
        <v>5</v>
      </c>
      <c r="O24" s="45">
        <v>6</v>
      </c>
      <c r="P24" s="740">
        <v>8</v>
      </c>
    </row>
    <row r="25" spans="1:16">
      <c r="A25" s="194" t="s">
        <v>24</v>
      </c>
      <c r="B25" s="195">
        <v>38</v>
      </c>
      <c r="C25" s="195">
        <v>41</v>
      </c>
      <c r="D25" s="195">
        <v>55</v>
      </c>
      <c r="E25" s="195">
        <v>4</v>
      </c>
      <c r="F25" s="195">
        <v>0</v>
      </c>
      <c r="G25" s="195">
        <v>35</v>
      </c>
      <c r="H25" s="195">
        <v>42</v>
      </c>
      <c r="I25" s="195">
        <v>34</v>
      </c>
      <c r="J25" s="195">
        <v>46</v>
      </c>
      <c r="K25" s="195">
        <v>39</v>
      </c>
      <c r="L25" s="195">
        <v>26</v>
      </c>
      <c r="M25" s="195">
        <v>47</v>
      </c>
      <c r="N25" s="195">
        <v>24</v>
      </c>
      <c r="O25" s="195">
        <v>27</v>
      </c>
      <c r="P25" s="773">
        <v>10</v>
      </c>
    </row>
    <row r="26" spans="1:16">
      <c r="A26" s="7" t="s">
        <v>25</v>
      </c>
      <c r="B26" s="45">
        <v>27</v>
      </c>
      <c r="C26" s="45">
        <v>30</v>
      </c>
      <c r="D26" s="45">
        <v>18</v>
      </c>
      <c r="E26" s="45">
        <v>3</v>
      </c>
      <c r="F26" s="45">
        <v>0</v>
      </c>
      <c r="G26" s="45">
        <v>112</v>
      </c>
      <c r="H26" s="45">
        <v>74</v>
      </c>
      <c r="I26" s="45">
        <v>94</v>
      </c>
      <c r="J26" s="45">
        <v>113</v>
      </c>
      <c r="K26" s="45">
        <v>114</v>
      </c>
      <c r="L26" s="45">
        <v>10</v>
      </c>
      <c r="M26" s="45">
        <v>18</v>
      </c>
      <c r="N26" s="45">
        <v>22</v>
      </c>
      <c r="O26" s="45">
        <v>30</v>
      </c>
      <c r="P26" s="740">
        <v>33</v>
      </c>
    </row>
    <row r="27" spans="1:16">
      <c r="A27" s="194" t="s">
        <v>26</v>
      </c>
      <c r="B27" s="195">
        <v>4</v>
      </c>
      <c r="C27" s="195">
        <v>2</v>
      </c>
      <c r="D27" s="195">
        <v>12</v>
      </c>
      <c r="E27" s="195">
        <v>3</v>
      </c>
      <c r="F27" s="195">
        <v>2</v>
      </c>
      <c r="G27" s="195">
        <v>7</v>
      </c>
      <c r="H27" s="195">
        <v>15</v>
      </c>
      <c r="I27" s="195">
        <v>18</v>
      </c>
      <c r="J27" s="195">
        <v>13</v>
      </c>
      <c r="K27" s="195">
        <v>19</v>
      </c>
      <c r="L27" s="195">
        <v>1</v>
      </c>
      <c r="M27" s="195">
        <v>4</v>
      </c>
      <c r="N27" s="195">
        <v>15</v>
      </c>
      <c r="O27" s="195">
        <v>4</v>
      </c>
      <c r="P27" s="773">
        <v>4</v>
      </c>
    </row>
    <row r="28" spans="1:16">
      <c r="A28" s="7" t="s">
        <v>27</v>
      </c>
      <c r="B28" s="45">
        <v>29</v>
      </c>
      <c r="C28" s="45">
        <v>31</v>
      </c>
      <c r="D28" s="45">
        <v>52</v>
      </c>
      <c r="E28" s="45">
        <v>6</v>
      </c>
      <c r="F28" s="45">
        <v>1</v>
      </c>
      <c r="G28" s="45">
        <v>51</v>
      </c>
      <c r="H28" s="45">
        <v>34</v>
      </c>
      <c r="I28" s="45">
        <v>43</v>
      </c>
      <c r="J28" s="45">
        <v>89</v>
      </c>
      <c r="K28" s="45">
        <v>153</v>
      </c>
      <c r="L28" s="45">
        <v>2</v>
      </c>
      <c r="M28" s="45">
        <v>8</v>
      </c>
      <c r="N28" s="45">
        <v>3</v>
      </c>
      <c r="O28" s="45">
        <v>5</v>
      </c>
      <c r="P28" s="740">
        <v>9</v>
      </c>
    </row>
    <row r="29" spans="1:16">
      <c r="A29" s="194" t="s">
        <v>28</v>
      </c>
      <c r="B29" s="195">
        <v>40</v>
      </c>
      <c r="C29" s="195">
        <v>37</v>
      </c>
      <c r="D29" s="195">
        <v>30</v>
      </c>
      <c r="E29" s="195">
        <v>12</v>
      </c>
      <c r="F29" s="195">
        <v>2</v>
      </c>
      <c r="G29" s="195">
        <v>81</v>
      </c>
      <c r="H29" s="195">
        <v>72</v>
      </c>
      <c r="I29" s="195">
        <v>54</v>
      </c>
      <c r="J29" s="195">
        <v>39</v>
      </c>
      <c r="K29" s="195">
        <v>47</v>
      </c>
      <c r="L29" s="195">
        <v>18</v>
      </c>
      <c r="M29" s="195">
        <v>9</v>
      </c>
      <c r="N29" s="195">
        <v>4</v>
      </c>
      <c r="O29" s="195">
        <v>4</v>
      </c>
      <c r="P29" s="773">
        <v>1</v>
      </c>
    </row>
    <row r="30" spans="1:16">
      <c r="A30" s="7" t="s">
        <v>29</v>
      </c>
      <c r="B30" s="45">
        <v>27</v>
      </c>
      <c r="C30" s="45">
        <v>14</v>
      </c>
      <c r="D30" s="45">
        <v>33</v>
      </c>
      <c r="E30" s="45">
        <v>4</v>
      </c>
      <c r="F30" s="45">
        <v>4</v>
      </c>
      <c r="G30" s="45">
        <v>30</v>
      </c>
      <c r="H30" s="45">
        <v>28</v>
      </c>
      <c r="I30" s="45">
        <v>34</v>
      </c>
      <c r="J30" s="45">
        <v>62</v>
      </c>
      <c r="K30" s="45">
        <v>60</v>
      </c>
      <c r="L30" s="45">
        <v>4</v>
      </c>
      <c r="M30" s="45">
        <v>3</v>
      </c>
      <c r="N30" s="45">
        <v>6</v>
      </c>
      <c r="O30" s="45">
        <v>5</v>
      </c>
      <c r="P30" s="740">
        <v>7</v>
      </c>
    </row>
    <row r="31" spans="1:16">
      <c r="A31" s="194" t="s">
        <v>30</v>
      </c>
      <c r="B31" s="195">
        <v>14</v>
      </c>
      <c r="C31" s="195">
        <v>20</v>
      </c>
      <c r="D31" s="195">
        <v>32</v>
      </c>
      <c r="E31" s="195">
        <v>1</v>
      </c>
      <c r="F31" s="195">
        <v>3</v>
      </c>
      <c r="G31" s="195">
        <v>13</v>
      </c>
      <c r="H31" s="195">
        <v>36</v>
      </c>
      <c r="I31" s="195">
        <v>27</v>
      </c>
      <c r="J31" s="195">
        <v>36</v>
      </c>
      <c r="K31" s="195">
        <v>36</v>
      </c>
      <c r="L31" s="195">
        <v>0</v>
      </c>
      <c r="M31" s="195">
        <v>0</v>
      </c>
      <c r="N31" s="195">
        <v>0</v>
      </c>
      <c r="O31" s="195">
        <v>0</v>
      </c>
      <c r="P31" s="773">
        <v>0</v>
      </c>
    </row>
    <row r="32" spans="1:16">
      <c r="A32" s="7" t="s">
        <v>31</v>
      </c>
      <c r="B32" s="45">
        <v>8</v>
      </c>
      <c r="C32" s="45">
        <v>16</v>
      </c>
      <c r="D32" s="45">
        <v>13</v>
      </c>
      <c r="E32" s="45">
        <v>4</v>
      </c>
      <c r="F32" s="45">
        <v>1</v>
      </c>
      <c r="G32" s="45">
        <v>4</v>
      </c>
      <c r="H32" s="45">
        <v>9</v>
      </c>
      <c r="I32" s="45">
        <v>6</v>
      </c>
      <c r="J32" s="45">
        <v>14</v>
      </c>
      <c r="K32" s="45">
        <v>13</v>
      </c>
      <c r="L32" s="45">
        <v>0</v>
      </c>
      <c r="M32" s="45">
        <v>2</v>
      </c>
      <c r="N32" s="45">
        <v>2</v>
      </c>
      <c r="O32" s="45">
        <v>1</v>
      </c>
      <c r="P32" s="740">
        <v>0</v>
      </c>
    </row>
    <row r="33" spans="1:16">
      <c r="A33" s="194" t="s">
        <v>32</v>
      </c>
      <c r="B33" s="195">
        <v>97</v>
      </c>
      <c r="C33" s="195">
        <v>31</v>
      </c>
      <c r="D33" s="195">
        <v>64</v>
      </c>
      <c r="E33" s="195">
        <v>8</v>
      </c>
      <c r="F33" s="195">
        <v>0</v>
      </c>
      <c r="G33" s="195">
        <v>67</v>
      </c>
      <c r="H33" s="195">
        <v>56</v>
      </c>
      <c r="I33" s="195">
        <v>101</v>
      </c>
      <c r="J33" s="195">
        <v>86</v>
      </c>
      <c r="K33" s="195">
        <v>95</v>
      </c>
      <c r="L33" s="195">
        <v>3</v>
      </c>
      <c r="M33" s="195">
        <v>2</v>
      </c>
      <c r="N33" s="195">
        <v>32</v>
      </c>
      <c r="O33" s="195">
        <v>17</v>
      </c>
      <c r="P33" s="773">
        <v>17</v>
      </c>
    </row>
    <row r="34" spans="1:16">
      <c r="A34" s="7" t="s">
        <v>33</v>
      </c>
      <c r="B34" s="45">
        <v>24</v>
      </c>
      <c r="C34" s="45">
        <v>41</v>
      </c>
      <c r="D34" s="45">
        <v>41</v>
      </c>
      <c r="E34" s="45">
        <v>1</v>
      </c>
      <c r="F34" s="45">
        <v>1</v>
      </c>
      <c r="G34" s="45">
        <v>35</v>
      </c>
      <c r="H34" s="45">
        <v>57</v>
      </c>
      <c r="I34" s="45">
        <v>48</v>
      </c>
      <c r="J34" s="45">
        <v>92</v>
      </c>
      <c r="K34" s="45">
        <v>108</v>
      </c>
      <c r="L34" s="45">
        <v>11</v>
      </c>
      <c r="M34" s="45">
        <v>35</v>
      </c>
      <c r="N34" s="45">
        <v>19</v>
      </c>
      <c r="O34" s="45">
        <v>29</v>
      </c>
      <c r="P34" s="740">
        <v>36</v>
      </c>
    </row>
    <row r="35" spans="1:16">
      <c r="A35" s="194" t="s">
        <v>34</v>
      </c>
      <c r="B35" s="195">
        <v>60</v>
      </c>
      <c r="C35" s="195">
        <v>40</v>
      </c>
      <c r="D35" s="195">
        <v>49</v>
      </c>
      <c r="E35" s="195">
        <v>14</v>
      </c>
      <c r="F35" s="195">
        <v>10</v>
      </c>
      <c r="G35" s="195">
        <v>29</v>
      </c>
      <c r="H35" s="195">
        <v>21</v>
      </c>
      <c r="I35" s="195">
        <v>13</v>
      </c>
      <c r="J35" s="195">
        <v>43</v>
      </c>
      <c r="K35" s="195">
        <v>30</v>
      </c>
      <c r="L35" s="195">
        <v>7</v>
      </c>
      <c r="M35" s="195">
        <v>14</v>
      </c>
      <c r="N35" s="195">
        <v>10</v>
      </c>
      <c r="O35" s="195">
        <v>11</v>
      </c>
      <c r="P35" s="773">
        <v>0</v>
      </c>
    </row>
    <row r="36" spans="1:16" s="614" customFormat="1">
      <c r="A36" s="7" t="s">
        <v>682</v>
      </c>
      <c r="B36" s="45"/>
      <c r="C36" s="45"/>
      <c r="D36" s="45"/>
      <c r="E36" s="45"/>
      <c r="F36" s="45">
        <v>0</v>
      </c>
      <c r="G36" s="45"/>
      <c r="H36" s="45"/>
      <c r="I36" s="45"/>
      <c r="J36" s="45"/>
      <c r="K36" s="45">
        <v>73</v>
      </c>
      <c r="L36" s="45"/>
      <c r="M36" s="45"/>
      <c r="N36" s="45"/>
      <c r="O36" s="45"/>
      <c r="P36" s="740">
        <v>51</v>
      </c>
    </row>
    <row r="37" spans="1:16">
      <c r="A37" s="194" t="s">
        <v>295</v>
      </c>
      <c r="B37" s="195">
        <v>14</v>
      </c>
      <c r="C37" s="195">
        <v>14</v>
      </c>
      <c r="D37" s="195">
        <v>25</v>
      </c>
      <c r="E37" s="195">
        <v>1</v>
      </c>
      <c r="F37" s="195">
        <v>0</v>
      </c>
      <c r="G37" s="195">
        <v>8</v>
      </c>
      <c r="H37" s="195">
        <v>18</v>
      </c>
      <c r="I37" s="195">
        <v>19</v>
      </c>
      <c r="J37" s="195">
        <v>41</v>
      </c>
      <c r="K37" s="195">
        <v>40</v>
      </c>
      <c r="L37" s="195">
        <v>7</v>
      </c>
      <c r="M37" s="195">
        <v>7</v>
      </c>
      <c r="N37" s="195">
        <v>1</v>
      </c>
      <c r="O37" s="195">
        <v>4</v>
      </c>
      <c r="P37" s="773">
        <v>9</v>
      </c>
    </row>
    <row r="38" spans="1:16" ht="15.75" thickBot="1">
      <c r="A38" s="53" t="s">
        <v>35</v>
      </c>
      <c r="B38" s="196">
        <v>1040</v>
      </c>
      <c r="C38" s="196">
        <v>959</v>
      </c>
      <c r="D38" s="196">
        <v>1289</v>
      </c>
      <c r="E38" s="196">
        <v>137</v>
      </c>
      <c r="F38" s="196">
        <v>50</v>
      </c>
      <c r="G38" s="196">
        <v>1209</v>
      </c>
      <c r="H38" s="196">
        <v>1335</v>
      </c>
      <c r="I38" s="196">
        <v>1503</v>
      </c>
      <c r="J38" s="196">
        <v>2204</v>
      </c>
      <c r="K38" s="196">
        <v>2086</v>
      </c>
      <c r="L38" s="196">
        <v>260</v>
      </c>
      <c r="M38" s="196">
        <v>299</v>
      </c>
      <c r="N38" s="196">
        <v>358</v>
      </c>
      <c r="O38" s="196">
        <v>408</v>
      </c>
      <c r="P38" s="762">
        <v>453</v>
      </c>
    </row>
    <row r="39" spans="1:16" s="614" customFormat="1" ht="24.75" customHeight="1">
      <c r="A39" s="878" t="s">
        <v>772</v>
      </c>
      <c r="B39" s="878"/>
      <c r="C39" s="878"/>
      <c r="D39" s="878"/>
      <c r="E39" s="878"/>
      <c r="F39" s="878"/>
      <c r="G39" s="878"/>
      <c r="H39" s="878"/>
      <c r="I39" s="878"/>
      <c r="J39" s="878"/>
      <c r="K39" s="878"/>
      <c r="L39" s="878"/>
      <c r="M39" s="878"/>
      <c r="N39" s="878"/>
      <c r="O39" s="878"/>
      <c r="P39" s="878"/>
    </row>
    <row r="40" spans="1:16" ht="26.25" customHeight="1">
      <c r="A40" s="857" t="s">
        <v>771</v>
      </c>
      <c r="B40" s="857"/>
      <c r="C40" s="857"/>
      <c r="D40" s="857"/>
      <c r="E40" s="857"/>
      <c r="F40" s="857"/>
      <c r="G40" s="857"/>
      <c r="H40" s="857"/>
      <c r="I40" s="857"/>
      <c r="J40" s="857"/>
      <c r="K40" s="857"/>
      <c r="L40" s="857"/>
      <c r="M40" s="857"/>
      <c r="N40" s="857"/>
      <c r="O40" s="857"/>
      <c r="P40" s="857"/>
    </row>
    <row r="41" spans="1:16" ht="39" customHeight="1">
      <c r="A41" s="858" t="s">
        <v>730</v>
      </c>
      <c r="B41" s="858"/>
      <c r="C41" s="858"/>
      <c r="D41" s="858"/>
      <c r="E41" s="858"/>
      <c r="F41" s="858"/>
      <c r="G41" s="858"/>
      <c r="H41" s="858"/>
      <c r="I41" s="858"/>
      <c r="J41" s="858"/>
      <c r="K41" s="858"/>
      <c r="L41" s="858"/>
      <c r="M41" s="858"/>
      <c r="N41" s="858"/>
      <c r="O41" s="858"/>
      <c r="P41" s="858"/>
    </row>
  </sheetData>
  <mergeCells count="8">
    <mergeCell ref="A41:P41"/>
    <mergeCell ref="A1:P1"/>
    <mergeCell ref="A3:A4"/>
    <mergeCell ref="B3:F3"/>
    <mergeCell ref="G3:K3"/>
    <mergeCell ref="L3:P3"/>
    <mergeCell ref="A40:P40"/>
    <mergeCell ref="A39:P39"/>
  </mergeCells>
  <pageMargins left="0.7" right="0.7" top="0.75" bottom="0.75" header="0.3" footer="0.3"/>
  <pageSetup orientation="portrait" r:id="rId1"/>
  <webPublishItems count="1">
    <webPublishItem id="618" divId="C_618" sourceType="range" sourceRef="A1:P41" destinationFile="C:\Users\lizzeth.romero\Documents\Numeralia_2017\C55.htm"/>
  </webPublishItem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M25"/>
  <sheetViews>
    <sheetView workbookViewId="0">
      <selection sqref="A1:M1"/>
    </sheetView>
  </sheetViews>
  <sheetFormatPr baseColWidth="10" defaultRowHeight="15"/>
  <cols>
    <col min="1" max="1" width="17.7109375" style="283" customWidth="1"/>
    <col min="2" max="8" width="7.7109375" style="283" customWidth="1"/>
    <col min="9" max="9" width="7.7109375" style="286" customWidth="1"/>
    <col min="10" max="10" width="7.7109375" style="283" customWidth="1"/>
    <col min="11" max="12" width="7.7109375" style="614" customWidth="1"/>
    <col min="13" max="13" width="7.7109375" style="317" customWidth="1"/>
    <col min="14" max="240" width="11.42578125" style="283"/>
    <col min="241" max="241" width="17.7109375" style="283" customWidth="1"/>
    <col min="242" max="259" width="7.7109375" style="283" customWidth="1"/>
    <col min="260" max="496" width="11.42578125" style="283"/>
    <col min="497" max="497" width="17.7109375" style="283" customWidth="1"/>
    <col min="498" max="515" width="7.7109375" style="283" customWidth="1"/>
    <col min="516" max="752" width="11.42578125" style="283"/>
    <col min="753" max="753" width="17.7109375" style="283" customWidth="1"/>
    <col min="754" max="771" width="7.7109375" style="283" customWidth="1"/>
    <col min="772" max="1008" width="11.42578125" style="283"/>
    <col min="1009" max="1009" width="17.7109375" style="283" customWidth="1"/>
    <col min="1010" max="1027" width="7.7109375" style="283" customWidth="1"/>
    <col min="1028" max="1264" width="11.42578125" style="283"/>
    <col min="1265" max="1265" width="17.7109375" style="283" customWidth="1"/>
    <col min="1266" max="1283" width="7.7109375" style="283" customWidth="1"/>
    <col min="1284" max="1520" width="11.42578125" style="283"/>
    <col min="1521" max="1521" width="17.7109375" style="283" customWidth="1"/>
    <col min="1522" max="1539" width="7.7109375" style="283" customWidth="1"/>
    <col min="1540" max="1776" width="11.42578125" style="283"/>
    <col min="1777" max="1777" width="17.7109375" style="283" customWidth="1"/>
    <col min="1778" max="1795" width="7.7109375" style="283" customWidth="1"/>
    <col min="1796" max="2032" width="11.42578125" style="283"/>
    <col min="2033" max="2033" width="17.7109375" style="283" customWidth="1"/>
    <col min="2034" max="2051" width="7.7109375" style="283" customWidth="1"/>
    <col min="2052" max="2288" width="11.42578125" style="283"/>
    <col min="2289" max="2289" width="17.7109375" style="283" customWidth="1"/>
    <col min="2290" max="2307" width="7.7109375" style="283" customWidth="1"/>
    <col min="2308" max="2544" width="11.42578125" style="283"/>
    <col min="2545" max="2545" width="17.7109375" style="283" customWidth="1"/>
    <col min="2546" max="2563" width="7.7109375" style="283" customWidth="1"/>
    <col min="2564" max="2800" width="11.42578125" style="283"/>
    <col min="2801" max="2801" width="17.7109375" style="283" customWidth="1"/>
    <col min="2802" max="2819" width="7.7109375" style="283" customWidth="1"/>
    <col min="2820" max="3056" width="11.42578125" style="283"/>
    <col min="3057" max="3057" width="17.7109375" style="283" customWidth="1"/>
    <col min="3058" max="3075" width="7.7109375" style="283" customWidth="1"/>
    <col min="3076" max="3312" width="11.42578125" style="283"/>
    <col min="3313" max="3313" width="17.7109375" style="283" customWidth="1"/>
    <col min="3314" max="3331" width="7.7109375" style="283" customWidth="1"/>
    <col min="3332" max="3568" width="11.42578125" style="283"/>
    <col min="3569" max="3569" width="17.7109375" style="283" customWidth="1"/>
    <col min="3570" max="3587" width="7.7109375" style="283" customWidth="1"/>
    <col min="3588" max="3824" width="11.42578125" style="283"/>
    <col min="3825" max="3825" width="17.7109375" style="283" customWidth="1"/>
    <col min="3826" max="3843" width="7.7109375" style="283" customWidth="1"/>
    <col min="3844" max="4080" width="11.42578125" style="283"/>
    <col min="4081" max="4081" width="17.7109375" style="283" customWidth="1"/>
    <col min="4082" max="4099" width="7.7109375" style="283" customWidth="1"/>
    <col min="4100" max="4336" width="11.42578125" style="283"/>
    <col min="4337" max="4337" width="17.7109375" style="283" customWidth="1"/>
    <col min="4338" max="4355" width="7.7109375" style="283" customWidth="1"/>
    <col min="4356" max="4592" width="11.42578125" style="283"/>
    <col min="4593" max="4593" width="17.7109375" style="283" customWidth="1"/>
    <col min="4594" max="4611" width="7.7109375" style="283" customWidth="1"/>
    <col min="4612" max="4848" width="11.42578125" style="283"/>
    <col min="4849" max="4849" width="17.7109375" style="283" customWidth="1"/>
    <col min="4850" max="4867" width="7.7109375" style="283" customWidth="1"/>
    <col min="4868" max="5104" width="11.42578125" style="283"/>
    <col min="5105" max="5105" width="17.7109375" style="283" customWidth="1"/>
    <col min="5106" max="5123" width="7.7109375" style="283" customWidth="1"/>
    <col min="5124" max="5360" width="11.42578125" style="283"/>
    <col min="5361" max="5361" width="17.7109375" style="283" customWidth="1"/>
    <col min="5362" max="5379" width="7.7109375" style="283" customWidth="1"/>
    <col min="5380" max="5616" width="11.42578125" style="283"/>
    <col min="5617" max="5617" width="17.7109375" style="283" customWidth="1"/>
    <col min="5618" max="5635" width="7.7109375" style="283" customWidth="1"/>
    <col min="5636" max="5872" width="11.42578125" style="283"/>
    <col min="5873" max="5873" width="17.7109375" style="283" customWidth="1"/>
    <col min="5874" max="5891" width="7.7109375" style="283" customWidth="1"/>
    <col min="5892" max="6128" width="11.42578125" style="283"/>
    <col min="6129" max="6129" width="17.7109375" style="283" customWidth="1"/>
    <col min="6130" max="6147" width="7.7109375" style="283" customWidth="1"/>
    <col min="6148" max="6384" width="11.42578125" style="283"/>
    <col min="6385" max="6385" width="17.7109375" style="283" customWidth="1"/>
    <col min="6386" max="6403" width="7.7109375" style="283" customWidth="1"/>
    <col min="6404" max="6640" width="11.42578125" style="283"/>
    <col min="6641" max="6641" width="17.7109375" style="283" customWidth="1"/>
    <col min="6642" max="6659" width="7.7109375" style="283" customWidth="1"/>
    <col min="6660" max="6896" width="11.42578125" style="283"/>
    <col min="6897" max="6897" width="17.7109375" style="283" customWidth="1"/>
    <col min="6898" max="6915" width="7.7109375" style="283" customWidth="1"/>
    <col min="6916" max="7152" width="11.42578125" style="283"/>
    <col min="7153" max="7153" width="17.7109375" style="283" customWidth="1"/>
    <col min="7154" max="7171" width="7.7109375" style="283" customWidth="1"/>
    <col min="7172" max="7408" width="11.42578125" style="283"/>
    <col min="7409" max="7409" width="17.7109375" style="283" customWidth="1"/>
    <col min="7410" max="7427" width="7.7109375" style="283" customWidth="1"/>
    <col min="7428" max="7664" width="11.42578125" style="283"/>
    <col min="7665" max="7665" width="17.7109375" style="283" customWidth="1"/>
    <col min="7666" max="7683" width="7.7109375" style="283" customWidth="1"/>
    <col min="7684" max="7920" width="11.42578125" style="283"/>
    <col min="7921" max="7921" width="17.7109375" style="283" customWidth="1"/>
    <col min="7922" max="7939" width="7.7109375" style="283" customWidth="1"/>
    <col min="7940" max="8176" width="11.42578125" style="283"/>
    <col min="8177" max="8177" width="17.7109375" style="283" customWidth="1"/>
    <col min="8178" max="8195" width="7.7109375" style="283" customWidth="1"/>
    <col min="8196" max="8432" width="11.42578125" style="283"/>
    <col min="8433" max="8433" width="17.7109375" style="283" customWidth="1"/>
    <col min="8434" max="8451" width="7.7109375" style="283" customWidth="1"/>
    <col min="8452" max="8688" width="11.42578125" style="283"/>
    <col min="8689" max="8689" width="17.7109375" style="283" customWidth="1"/>
    <col min="8690" max="8707" width="7.7109375" style="283" customWidth="1"/>
    <col min="8708" max="8944" width="11.42578125" style="283"/>
    <col min="8945" max="8945" width="17.7109375" style="283" customWidth="1"/>
    <col min="8946" max="8963" width="7.7109375" style="283" customWidth="1"/>
    <col min="8964" max="9200" width="11.42578125" style="283"/>
    <col min="9201" max="9201" width="17.7109375" style="283" customWidth="1"/>
    <col min="9202" max="9219" width="7.7109375" style="283" customWidth="1"/>
    <col min="9220" max="9456" width="11.42578125" style="283"/>
    <col min="9457" max="9457" width="17.7109375" style="283" customWidth="1"/>
    <col min="9458" max="9475" width="7.7109375" style="283" customWidth="1"/>
    <col min="9476" max="9712" width="11.42578125" style="283"/>
    <col min="9713" max="9713" width="17.7109375" style="283" customWidth="1"/>
    <col min="9714" max="9731" width="7.7109375" style="283" customWidth="1"/>
    <col min="9732" max="9968" width="11.42578125" style="283"/>
    <col min="9969" max="9969" width="17.7109375" style="283" customWidth="1"/>
    <col min="9970" max="9987" width="7.7109375" style="283" customWidth="1"/>
    <col min="9988" max="10224" width="11.42578125" style="283"/>
    <col min="10225" max="10225" width="17.7109375" style="283" customWidth="1"/>
    <col min="10226" max="10243" width="7.7109375" style="283" customWidth="1"/>
    <col min="10244" max="10480" width="11.42578125" style="283"/>
    <col min="10481" max="10481" width="17.7109375" style="283" customWidth="1"/>
    <col min="10482" max="10499" width="7.7109375" style="283" customWidth="1"/>
    <col min="10500" max="10736" width="11.42578125" style="283"/>
    <col min="10737" max="10737" width="17.7109375" style="283" customWidth="1"/>
    <col min="10738" max="10755" width="7.7109375" style="283" customWidth="1"/>
    <col min="10756" max="10992" width="11.42578125" style="283"/>
    <col min="10993" max="10993" width="17.7109375" style="283" customWidth="1"/>
    <col min="10994" max="11011" width="7.7109375" style="283" customWidth="1"/>
    <col min="11012" max="11248" width="11.42578125" style="283"/>
    <col min="11249" max="11249" width="17.7109375" style="283" customWidth="1"/>
    <col min="11250" max="11267" width="7.7109375" style="283" customWidth="1"/>
    <col min="11268" max="11504" width="11.42578125" style="283"/>
    <col min="11505" max="11505" width="17.7109375" style="283" customWidth="1"/>
    <col min="11506" max="11523" width="7.7109375" style="283" customWidth="1"/>
    <col min="11524" max="11760" width="11.42578125" style="283"/>
    <col min="11761" max="11761" width="17.7109375" style="283" customWidth="1"/>
    <col min="11762" max="11779" width="7.7109375" style="283" customWidth="1"/>
    <col min="11780" max="12016" width="11.42578125" style="283"/>
    <col min="12017" max="12017" width="17.7109375" style="283" customWidth="1"/>
    <col min="12018" max="12035" width="7.7109375" style="283" customWidth="1"/>
    <col min="12036" max="12272" width="11.42578125" style="283"/>
    <col min="12273" max="12273" width="17.7109375" style="283" customWidth="1"/>
    <col min="12274" max="12291" width="7.7109375" style="283" customWidth="1"/>
    <col min="12292" max="12528" width="11.42578125" style="283"/>
    <col min="12529" max="12529" width="17.7109375" style="283" customWidth="1"/>
    <col min="12530" max="12547" width="7.7109375" style="283" customWidth="1"/>
    <col min="12548" max="12784" width="11.42578125" style="283"/>
    <col min="12785" max="12785" width="17.7109375" style="283" customWidth="1"/>
    <col min="12786" max="12803" width="7.7109375" style="283" customWidth="1"/>
    <col min="12804" max="13040" width="11.42578125" style="283"/>
    <col min="13041" max="13041" width="17.7109375" style="283" customWidth="1"/>
    <col min="13042" max="13059" width="7.7109375" style="283" customWidth="1"/>
    <col min="13060" max="13296" width="11.42578125" style="283"/>
    <col min="13297" max="13297" width="17.7109375" style="283" customWidth="1"/>
    <col min="13298" max="13315" width="7.7109375" style="283" customWidth="1"/>
    <col min="13316" max="13552" width="11.42578125" style="283"/>
    <col min="13553" max="13553" width="17.7109375" style="283" customWidth="1"/>
    <col min="13554" max="13571" width="7.7109375" style="283" customWidth="1"/>
    <col min="13572" max="13808" width="11.42578125" style="283"/>
    <col min="13809" max="13809" width="17.7109375" style="283" customWidth="1"/>
    <col min="13810" max="13827" width="7.7109375" style="283" customWidth="1"/>
    <col min="13828" max="14064" width="11.42578125" style="283"/>
    <col min="14065" max="14065" width="17.7109375" style="283" customWidth="1"/>
    <col min="14066" max="14083" width="7.7109375" style="283" customWidth="1"/>
    <col min="14084" max="14320" width="11.42578125" style="283"/>
    <col min="14321" max="14321" width="17.7109375" style="283" customWidth="1"/>
    <col min="14322" max="14339" width="7.7109375" style="283" customWidth="1"/>
    <col min="14340" max="14576" width="11.42578125" style="283"/>
    <col min="14577" max="14577" width="17.7109375" style="283" customWidth="1"/>
    <col min="14578" max="14595" width="7.7109375" style="283" customWidth="1"/>
    <col min="14596" max="14832" width="11.42578125" style="283"/>
    <col min="14833" max="14833" width="17.7109375" style="283" customWidth="1"/>
    <col min="14834" max="14851" width="7.7109375" style="283" customWidth="1"/>
    <col min="14852" max="15088" width="11.42578125" style="283"/>
    <col min="15089" max="15089" width="17.7109375" style="283" customWidth="1"/>
    <col min="15090" max="15107" width="7.7109375" style="283" customWidth="1"/>
    <col min="15108" max="15344" width="11.42578125" style="283"/>
    <col min="15345" max="15345" width="17.7109375" style="283" customWidth="1"/>
    <col min="15346" max="15363" width="7.7109375" style="283" customWidth="1"/>
    <col min="15364" max="15600" width="11.42578125" style="283"/>
    <col min="15601" max="15601" width="17.7109375" style="283" customWidth="1"/>
    <col min="15602" max="15619" width="7.7109375" style="283" customWidth="1"/>
    <col min="15620" max="15856" width="11.42578125" style="283"/>
    <col min="15857" max="15857" width="17.7109375" style="283" customWidth="1"/>
    <col min="15858" max="15875" width="7.7109375" style="283" customWidth="1"/>
    <col min="15876" max="16112" width="11.42578125" style="283"/>
    <col min="16113" max="16113" width="17.7109375" style="283" customWidth="1"/>
    <col min="16114" max="16131" width="7.7109375" style="283" customWidth="1"/>
    <col min="16132" max="16384" width="11.42578125" style="283"/>
  </cols>
  <sheetData>
    <row r="1" spans="1:13">
      <c r="A1" s="882" t="s">
        <v>320</v>
      </c>
      <c r="B1" s="882"/>
      <c r="C1" s="882"/>
      <c r="D1" s="882"/>
      <c r="E1" s="882"/>
      <c r="F1" s="882"/>
      <c r="G1" s="882"/>
      <c r="H1" s="882"/>
      <c r="I1" s="882"/>
      <c r="J1" s="882"/>
      <c r="K1" s="882"/>
      <c r="L1" s="882"/>
      <c r="M1" s="882"/>
    </row>
    <row r="2" spans="1:13" ht="15.75" thickBot="1">
      <c r="A2" s="25" t="s">
        <v>321</v>
      </c>
    </row>
    <row r="3" spans="1:13">
      <c r="A3" s="692" t="s">
        <v>2</v>
      </c>
      <c r="B3" s="94" t="s">
        <v>331</v>
      </c>
      <c r="C3" s="94">
        <v>2006</v>
      </c>
      <c r="D3" s="94">
        <v>2007</v>
      </c>
      <c r="E3" s="94">
        <v>2008</v>
      </c>
      <c r="F3" s="94">
        <v>2009</v>
      </c>
      <c r="G3" s="94">
        <v>2010</v>
      </c>
      <c r="H3" s="94">
        <v>2011</v>
      </c>
      <c r="I3" s="95">
        <v>2012</v>
      </c>
      <c r="J3" s="95">
        <v>2013</v>
      </c>
      <c r="K3" s="95">
        <v>2014</v>
      </c>
      <c r="L3" s="95">
        <v>2015</v>
      </c>
      <c r="M3" s="705">
        <v>2016</v>
      </c>
    </row>
    <row r="4" spans="1:13">
      <c r="A4" s="194" t="s">
        <v>4</v>
      </c>
      <c r="B4" s="6">
        <v>14890.886</v>
      </c>
      <c r="C4" s="6">
        <v>15807.762000000001</v>
      </c>
      <c r="D4" s="6">
        <v>17639.502</v>
      </c>
      <c r="E4" s="6">
        <v>18638.796999999999</v>
      </c>
      <c r="F4" s="6">
        <v>20545.688999999998</v>
      </c>
      <c r="G4" s="6">
        <v>22380.241999999998</v>
      </c>
      <c r="H4" s="6">
        <v>20194.543000000001</v>
      </c>
      <c r="I4" s="91">
        <v>21752.833999999999</v>
      </c>
      <c r="J4" s="91">
        <v>22958.107</v>
      </c>
      <c r="K4" s="91">
        <v>24379.091</v>
      </c>
      <c r="L4" s="91">
        <v>32125.850120000003</v>
      </c>
      <c r="M4" s="96">
        <v>27902.975999999999</v>
      </c>
    </row>
    <row r="5" spans="1:13">
      <c r="A5" s="7" t="s">
        <v>5</v>
      </c>
      <c r="B5" s="8">
        <v>27602.946</v>
      </c>
      <c r="C5" s="8">
        <v>28296.938999999998</v>
      </c>
      <c r="D5" s="8">
        <v>50808.27</v>
      </c>
      <c r="E5" s="8">
        <v>59037.711000000003</v>
      </c>
      <c r="F5" s="8">
        <v>60009.572</v>
      </c>
      <c r="G5" s="8">
        <v>74817.34</v>
      </c>
      <c r="H5" s="8">
        <v>23376.401999999998</v>
      </c>
      <c r="I5" s="92">
        <v>136631.19</v>
      </c>
      <c r="J5" s="92">
        <v>37164.875</v>
      </c>
      <c r="K5" s="92">
        <v>41964.788</v>
      </c>
      <c r="L5" s="92">
        <v>29810.804</v>
      </c>
      <c r="M5" s="97">
        <v>41313.319000000003</v>
      </c>
    </row>
    <row r="6" spans="1:13">
      <c r="A6" s="194" t="s">
        <v>6</v>
      </c>
      <c r="B6" s="6">
        <v>2565.3440000000001</v>
      </c>
      <c r="C6" s="6">
        <v>2450.221</v>
      </c>
      <c r="D6" s="6">
        <v>866.072</v>
      </c>
      <c r="E6" s="6">
        <v>3501.261</v>
      </c>
      <c r="F6" s="6">
        <v>5873.5919999999996</v>
      </c>
      <c r="G6" s="6">
        <v>5106.1170000000002</v>
      </c>
      <c r="H6" s="6">
        <v>4528.3130000000001</v>
      </c>
      <c r="I6" s="91">
        <v>5105.9260000000004</v>
      </c>
      <c r="J6" s="91">
        <v>4280.9660000000003</v>
      </c>
      <c r="K6" s="91">
        <v>7921.7910000000002</v>
      </c>
      <c r="L6" s="91">
        <v>2565.17</v>
      </c>
      <c r="M6" s="96">
        <v>2834.663</v>
      </c>
    </row>
    <row r="7" spans="1:13">
      <c r="A7" s="7" t="s">
        <v>8</v>
      </c>
      <c r="B7" s="8">
        <v>15130.351000000001</v>
      </c>
      <c r="C7" s="8">
        <v>10942.128000000001</v>
      </c>
      <c r="D7" s="8">
        <v>15693.626</v>
      </c>
      <c r="E7" s="8">
        <v>240.25700000000001</v>
      </c>
      <c r="F7" s="8">
        <v>10984.424999999999</v>
      </c>
      <c r="G7" s="8">
        <v>12666.618</v>
      </c>
      <c r="H7" s="8">
        <v>11678.18</v>
      </c>
      <c r="I7" s="92">
        <v>14496.148999999999</v>
      </c>
      <c r="J7" s="92">
        <v>243.119</v>
      </c>
      <c r="K7" s="92">
        <v>308.14</v>
      </c>
      <c r="L7" s="92">
        <v>20135.387999999999</v>
      </c>
      <c r="M7" s="97">
        <v>23486.615000000002</v>
      </c>
    </row>
    <row r="8" spans="1:13">
      <c r="A8" s="194" t="s">
        <v>9</v>
      </c>
      <c r="B8" s="6">
        <v>146.185</v>
      </c>
      <c r="C8" s="6">
        <v>258.072</v>
      </c>
      <c r="D8" s="6">
        <v>239.73</v>
      </c>
      <c r="E8" s="6">
        <v>9670.61</v>
      </c>
      <c r="F8" s="6">
        <v>251.93100000000001</v>
      </c>
      <c r="G8" s="6">
        <v>373.64299999999997</v>
      </c>
      <c r="H8" s="6">
        <v>305.375</v>
      </c>
      <c r="I8" s="91">
        <v>243.19</v>
      </c>
      <c r="J8" s="91">
        <v>25638.127</v>
      </c>
      <c r="K8" s="91">
        <v>4875.18</v>
      </c>
      <c r="L8" s="91">
        <v>509.125</v>
      </c>
      <c r="M8" s="96">
        <v>638.29899999999998</v>
      </c>
    </row>
    <row r="9" spans="1:13">
      <c r="A9" s="7" t="s">
        <v>14</v>
      </c>
      <c r="B9" s="8">
        <v>24895.600999999999</v>
      </c>
      <c r="C9" s="8">
        <v>30087.453000000001</v>
      </c>
      <c r="D9" s="8">
        <v>49277.79</v>
      </c>
      <c r="E9" s="8">
        <v>45778.688999999998</v>
      </c>
      <c r="F9" s="8">
        <v>34671.097999999998</v>
      </c>
      <c r="G9" s="8">
        <v>50822.686000000002</v>
      </c>
      <c r="H9" s="8">
        <v>48687.427000000003</v>
      </c>
      <c r="I9" s="92">
        <v>52731.328000000001</v>
      </c>
      <c r="J9" s="92">
        <v>52276.432000000001</v>
      </c>
      <c r="K9" s="92">
        <v>48163.936000000002</v>
      </c>
      <c r="L9" s="92">
        <v>63343.85</v>
      </c>
      <c r="M9" s="97">
        <v>70940.411999999997</v>
      </c>
    </row>
    <row r="10" spans="1:13">
      <c r="A10" s="194" t="s">
        <v>16</v>
      </c>
      <c r="B10" s="6">
        <v>27698.532999999999</v>
      </c>
      <c r="C10" s="6">
        <v>25715.023000000001</v>
      </c>
      <c r="D10" s="6">
        <v>24055.754000000001</v>
      </c>
      <c r="E10" s="6">
        <v>32138.717000000001</v>
      </c>
      <c r="F10" s="6">
        <v>31811.192999999999</v>
      </c>
      <c r="G10" s="6">
        <v>32606.428</v>
      </c>
      <c r="H10" s="6">
        <v>29023.462</v>
      </c>
      <c r="I10" s="91">
        <v>36956.449999999997</v>
      </c>
      <c r="J10" s="91">
        <v>39756.815000000002</v>
      </c>
      <c r="K10" s="91">
        <v>39394.196000000004</v>
      </c>
      <c r="L10" s="91">
        <v>41644.103799999997</v>
      </c>
      <c r="M10" s="96">
        <v>49426.09</v>
      </c>
    </row>
    <row r="11" spans="1:13">
      <c r="A11" s="7" t="s">
        <v>18</v>
      </c>
      <c r="B11" s="8">
        <v>675.221</v>
      </c>
      <c r="C11" s="8">
        <v>607.17899999999997</v>
      </c>
      <c r="D11" s="8">
        <v>1408.71</v>
      </c>
      <c r="E11" s="8">
        <v>430.47</v>
      </c>
      <c r="F11" s="8">
        <v>1553.3219999999999</v>
      </c>
      <c r="G11" s="8">
        <v>1545.463</v>
      </c>
      <c r="H11" s="8">
        <v>1101.952</v>
      </c>
      <c r="I11" s="92">
        <v>1727.579</v>
      </c>
      <c r="J11" s="92">
        <v>1808.817</v>
      </c>
      <c r="K11" s="92">
        <v>0</v>
      </c>
      <c r="L11" s="92">
        <v>1649.066</v>
      </c>
      <c r="M11" s="97">
        <v>1844.0840000000001</v>
      </c>
    </row>
    <row r="12" spans="1:13">
      <c r="A12" s="194" t="s">
        <v>20</v>
      </c>
      <c r="B12" s="6">
        <v>9584.6209999999992</v>
      </c>
      <c r="C12" s="6">
        <v>23856.811000000002</v>
      </c>
      <c r="D12" s="6">
        <v>25882.895</v>
      </c>
      <c r="E12" s="6">
        <v>23418.617999999999</v>
      </c>
      <c r="F12" s="6">
        <v>32437.045999999998</v>
      </c>
      <c r="G12" s="6">
        <v>38895.483</v>
      </c>
      <c r="H12" s="6">
        <v>22227.366000000002</v>
      </c>
      <c r="I12" s="91">
        <v>12407.121999999999</v>
      </c>
      <c r="J12" s="91">
        <v>416.75786999999997</v>
      </c>
      <c r="K12" s="91">
        <v>7488.24</v>
      </c>
      <c r="L12" s="91">
        <v>20875.917000000001</v>
      </c>
      <c r="M12" s="96">
        <v>40.963000000000001</v>
      </c>
    </row>
    <row r="13" spans="1:13">
      <c r="A13" s="7" t="s">
        <v>22</v>
      </c>
      <c r="B13" s="8">
        <v>3261.768</v>
      </c>
      <c r="C13" s="8">
        <v>350.71699999999998</v>
      </c>
      <c r="D13" s="8">
        <v>4840.6260000000002</v>
      </c>
      <c r="E13" s="8">
        <v>3826.346</v>
      </c>
      <c r="F13" s="8">
        <v>1564.5229999999999</v>
      </c>
      <c r="G13" s="8">
        <v>2723.3449999999998</v>
      </c>
      <c r="H13" s="8">
        <v>1751.1790000000001</v>
      </c>
      <c r="I13" s="92">
        <v>7083.3860000000004</v>
      </c>
      <c r="J13" s="92">
        <v>6992.817</v>
      </c>
      <c r="K13" s="92">
        <v>9569.0310000000009</v>
      </c>
      <c r="L13" s="92">
        <v>1100.70616</v>
      </c>
      <c r="M13" s="97">
        <v>1040.2950000000001</v>
      </c>
    </row>
    <row r="14" spans="1:13">
      <c r="A14" s="194" t="s">
        <v>25</v>
      </c>
      <c r="B14" s="6">
        <v>107524.879</v>
      </c>
      <c r="C14" s="6">
        <v>124327.91800000001</v>
      </c>
      <c r="D14" s="6">
        <v>170032.42199999999</v>
      </c>
      <c r="E14" s="6">
        <v>182015.17600000001</v>
      </c>
      <c r="F14" s="6">
        <v>217902.739</v>
      </c>
      <c r="G14" s="6">
        <v>214097.255</v>
      </c>
      <c r="H14" s="6">
        <v>232724.18299999999</v>
      </c>
      <c r="I14" s="91">
        <v>189650.81099999999</v>
      </c>
      <c r="J14" s="91">
        <v>252194.913</v>
      </c>
      <c r="K14" s="91">
        <v>222809.04</v>
      </c>
      <c r="L14" s="91">
        <v>323163.61099999998</v>
      </c>
      <c r="M14" s="96">
        <v>295090.61099999998</v>
      </c>
    </row>
    <row r="15" spans="1:13">
      <c r="A15" s="7" t="s">
        <v>27</v>
      </c>
      <c r="B15" s="8">
        <v>7921.8280000000004</v>
      </c>
      <c r="C15" s="8">
        <v>8699.7309999999998</v>
      </c>
      <c r="D15" s="8">
        <v>12454.078</v>
      </c>
      <c r="E15" s="8">
        <v>10382.295</v>
      </c>
      <c r="F15" s="8">
        <v>9864.402</v>
      </c>
      <c r="G15" s="8">
        <v>15198.365</v>
      </c>
      <c r="H15" s="8">
        <v>9530.5560000000005</v>
      </c>
      <c r="I15" s="92">
        <v>14841.39</v>
      </c>
      <c r="J15" s="92">
        <v>13818.120999999999</v>
      </c>
      <c r="K15" s="92">
        <v>6.35</v>
      </c>
      <c r="L15" s="92">
        <v>13579.44</v>
      </c>
      <c r="M15" s="97">
        <v>1155.905</v>
      </c>
    </row>
    <row r="16" spans="1:13">
      <c r="A16" s="194" t="s">
        <v>28</v>
      </c>
      <c r="B16" s="6">
        <v>15073.43</v>
      </c>
      <c r="C16" s="6">
        <v>18055.678</v>
      </c>
      <c r="D16" s="6">
        <v>21415.121999999999</v>
      </c>
      <c r="E16" s="6">
        <v>18230.235000000001</v>
      </c>
      <c r="F16" s="6">
        <v>6642.0429999999997</v>
      </c>
      <c r="G16" s="6">
        <v>17456.596000000001</v>
      </c>
      <c r="H16" s="6">
        <v>14078.669</v>
      </c>
      <c r="I16" s="91">
        <v>12977.62</v>
      </c>
      <c r="J16" s="91">
        <v>19499.082999999999</v>
      </c>
      <c r="K16" s="91">
        <v>0</v>
      </c>
      <c r="L16" s="91">
        <v>7819.509</v>
      </c>
      <c r="M16" s="96">
        <v>19787.810000000001</v>
      </c>
    </row>
    <row r="17" spans="1:13">
      <c r="A17" s="7" t="s">
        <v>29</v>
      </c>
      <c r="B17" s="8">
        <v>243.36199999999999</v>
      </c>
      <c r="C17" s="8">
        <v>121.715</v>
      </c>
      <c r="D17" s="8">
        <v>1.1439999999999999</v>
      </c>
      <c r="E17" s="179">
        <v>1.927</v>
      </c>
      <c r="F17" s="8">
        <v>1.054</v>
      </c>
      <c r="G17" s="8">
        <v>44.41</v>
      </c>
      <c r="H17" s="8">
        <v>3.0230000000000001</v>
      </c>
      <c r="I17" s="92">
        <v>94.572999999999993</v>
      </c>
      <c r="J17" s="92">
        <v>20.706</v>
      </c>
      <c r="K17" s="92">
        <v>70.623999999999995</v>
      </c>
      <c r="L17" s="92">
        <v>12.327999999999999</v>
      </c>
      <c r="M17" s="97">
        <v>16.454000000000001</v>
      </c>
    </row>
    <row r="18" spans="1:13">
      <c r="A18" s="194" t="s">
        <v>30</v>
      </c>
      <c r="B18" s="6">
        <v>295.75799999999998</v>
      </c>
      <c r="C18" s="6">
        <v>156.005</v>
      </c>
      <c r="D18" s="6">
        <v>1019.321</v>
      </c>
      <c r="E18" s="6">
        <v>770.08299999999997</v>
      </c>
      <c r="F18" s="6">
        <v>592.72</v>
      </c>
      <c r="G18" s="6">
        <v>285.14100000000002</v>
      </c>
      <c r="H18" s="6">
        <v>667.94299999999998</v>
      </c>
      <c r="I18" s="91">
        <v>22.571999999999999</v>
      </c>
      <c r="J18" s="91">
        <v>371.05</v>
      </c>
      <c r="K18" s="91">
        <v>8.4819999999999993</v>
      </c>
      <c r="L18" s="91">
        <v>1411.1324199999999</v>
      </c>
      <c r="M18" s="96">
        <v>623.41999999999996</v>
      </c>
    </row>
    <row r="19" spans="1:13">
      <c r="A19" s="7" t="s">
        <v>32</v>
      </c>
      <c r="B19" s="8">
        <v>12100.045</v>
      </c>
      <c r="C19" s="8">
        <v>11860.601000000001</v>
      </c>
      <c r="D19" s="8">
        <v>11192.636</v>
      </c>
      <c r="E19" s="8">
        <v>13053.958000000001</v>
      </c>
      <c r="F19" s="8">
        <v>10023.184999999999</v>
      </c>
      <c r="G19" s="8">
        <v>10925.646000000001</v>
      </c>
      <c r="H19" s="8">
        <v>9111.0450000000001</v>
      </c>
      <c r="I19" s="92">
        <v>13525.575999999999</v>
      </c>
      <c r="J19" s="92">
        <v>7417.2979999999998</v>
      </c>
      <c r="K19" s="92">
        <v>18459.067999999999</v>
      </c>
      <c r="L19" s="92">
        <v>13441.060519999999</v>
      </c>
      <c r="M19" s="97">
        <v>3211.529</v>
      </c>
    </row>
    <row r="20" spans="1:13">
      <c r="A20" s="194" t="s">
        <v>33</v>
      </c>
      <c r="B20" s="6">
        <v>3803.9059999999999</v>
      </c>
      <c r="C20" s="6">
        <v>3346.7339999999999</v>
      </c>
      <c r="D20" s="6">
        <v>3833.68</v>
      </c>
      <c r="E20" s="6">
        <v>4243.5529999999999</v>
      </c>
      <c r="F20" s="6">
        <v>4761.4430000000002</v>
      </c>
      <c r="G20" s="6">
        <v>6115.22</v>
      </c>
      <c r="H20" s="6">
        <v>6767.4350000000004</v>
      </c>
      <c r="I20" s="91">
        <v>7569.9709999999995</v>
      </c>
      <c r="J20" s="91">
        <v>6386.9589999999998</v>
      </c>
      <c r="K20" s="91">
        <v>4102.4380000000001</v>
      </c>
      <c r="L20" s="91">
        <v>9193.1620000000003</v>
      </c>
      <c r="M20" s="96">
        <v>7404.1970000000001</v>
      </c>
    </row>
    <row r="21" spans="1:13" ht="15.75" thickBot="1">
      <c r="A21" s="53" t="s">
        <v>35</v>
      </c>
      <c r="B21" s="196">
        <v>273414.66399999999</v>
      </c>
      <c r="C21" s="196">
        <v>304940.68699999998</v>
      </c>
      <c r="D21" s="196">
        <v>410661.37800000003</v>
      </c>
      <c r="E21" s="196">
        <v>425378.70299999998</v>
      </c>
      <c r="F21" s="196">
        <v>449489.97700000001</v>
      </c>
      <c r="G21" s="196">
        <v>506059.989</v>
      </c>
      <c r="H21" s="196">
        <v>435757.05300000001</v>
      </c>
      <c r="I21" s="288">
        <v>527817.66700000002</v>
      </c>
      <c r="J21" s="288">
        <v>491244.96286999993</v>
      </c>
      <c r="K21" s="288">
        <v>429520.39500000002</v>
      </c>
      <c r="L21" s="288">
        <v>519036.37302</v>
      </c>
      <c r="M21" s="762">
        <v>546757.64199999999</v>
      </c>
    </row>
    <row r="22" spans="1:13" ht="32.25" customHeight="1">
      <c r="A22" s="873" t="s">
        <v>773</v>
      </c>
      <c r="B22" s="873"/>
      <c r="C22" s="873"/>
      <c r="D22" s="873"/>
      <c r="E22" s="873"/>
      <c r="F22" s="873"/>
      <c r="G22" s="873"/>
      <c r="H22" s="873"/>
      <c r="I22" s="873"/>
      <c r="J22" s="873"/>
      <c r="K22" s="668"/>
      <c r="L22" s="668"/>
      <c r="M22" s="314"/>
    </row>
    <row r="23" spans="1:13" ht="48" customHeight="1">
      <c r="A23" s="866" t="s">
        <v>731</v>
      </c>
      <c r="B23" s="858"/>
      <c r="C23" s="858"/>
      <c r="D23" s="858"/>
      <c r="E23" s="858"/>
      <c r="F23" s="858"/>
      <c r="G23" s="858"/>
      <c r="H23" s="858"/>
      <c r="I23" s="858"/>
      <c r="J23" s="858"/>
      <c r="K23" s="663"/>
      <c r="L23" s="663"/>
      <c r="M23" s="310"/>
    </row>
    <row r="25" spans="1:13">
      <c r="B25" s="130"/>
      <c r="C25" s="130"/>
      <c r="D25" s="130"/>
      <c r="E25" s="130"/>
      <c r="F25" s="130"/>
      <c r="G25" s="130"/>
      <c r="H25" s="130"/>
      <c r="I25" s="130"/>
      <c r="J25" s="130"/>
      <c r="K25" s="130"/>
      <c r="L25" s="130"/>
      <c r="M25" s="130"/>
    </row>
  </sheetData>
  <mergeCells count="3">
    <mergeCell ref="A22:J22"/>
    <mergeCell ref="A23:J23"/>
    <mergeCell ref="A1:M1"/>
  </mergeCells>
  <pageMargins left="0.7" right="0.7" top="0.75" bottom="0.75" header="0.3" footer="0.3"/>
  <pageSetup orientation="portrait" r:id="rId1"/>
  <webPublishItems count="1">
    <webPublishItem id="1987" divId="C_1987" sourceType="range" sourceRef="A1:M23" destinationFile="C:\Users\lizzeth.romero\Documents\Numeralia_2017\C56.htm"/>
  </webPublishItem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D14" sqref="D14"/>
    </sheetView>
  </sheetViews>
  <sheetFormatPr baseColWidth="10" defaultRowHeight="15"/>
  <cols>
    <col min="1" max="1" width="29.85546875" customWidth="1"/>
  </cols>
  <sheetData>
    <row r="1" spans="1:11" ht="17.25">
      <c r="A1" s="859" t="s">
        <v>849</v>
      </c>
      <c r="B1" s="859"/>
      <c r="C1" s="859"/>
      <c r="D1" s="859"/>
      <c r="E1" s="859"/>
      <c r="F1" s="859"/>
      <c r="G1" s="859"/>
      <c r="H1" s="859"/>
      <c r="I1" s="859"/>
      <c r="J1" s="859"/>
      <c r="K1" s="859"/>
    </row>
    <row r="2" spans="1:11" ht="15.75" thickBot="1">
      <c r="A2" s="25" t="s">
        <v>850</v>
      </c>
      <c r="B2" s="614"/>
      <c r="C2" s="614"/>
      <c r="D2" s="614"/>
      <c r="E2" s="614"/>
      <c r="F2" s="614"/>
      <c r="G2" s="614"/>
      <c r="H2" s="614"/>
      <c r="I2" s="614"/>
      <c r="J2" s="614"/>
      <c r="K2" s="614"/>
    </row>
    <row r="3" spans="1:11">
      <c r="A3" s="855" t="s">
        <v>851</v>
      </c>
      <c r="B3" s="94">
        <v>2007</v>
      </c>
      <c r="C3" s="94">
        <v>2008</v>
      </c>
      <c r="D3" s="94">
        <v>2009</v>
      </c>
      <c r="E3" s="94">
        <v>2010</v>
      </c>
      <c r="F3" s="94">
        <v>2011</v>
      </c>
      <c r="G3" s="94">
        <v>2012</v>
      </c>
      <c r="H3" s="94">
        <v>2013</v>
      </c>
      <c r="I3" s="856">
        <v>2014</v>
      </c>
      <c r="J3" s="856" t="s">
        <v>852</v>
      </c>
      <c r="K3" s="856" t="s">
        <v>853</v>
      </c>
    </row>
    <row r="4" spans="1:11" ht="15" customHeight="1">
      <c r="A4" s="194" t="s">
        <v>854</v>
      </c>
      <c r="B4" s="6">
        <v>88626</v>
      </c>
      <c r="C4" s="6">
        <v>175898.64300000001</v>
      </c>
      <c r="D4" s="6">
        <v>150931.23800000001</v>
      </c>
      <c r="E4" s="6">
        <v>175686.038</v>
      </c>
      <c r="F4" s="6">
        <v>179252.606</v>
      </c>
      <c r="G4" s="6">
        <v>232940.356</v>
      </c>
      <c r="H4" s="6">
        <v>232988.00000000012</v>
      </c>
      <c r="I4" s="6">
        <v>130056.069</v>
      </c>
      <c r="J4" s="6">
        <v>80394.517000000007</v>
      </c>
      <c r="K4" s="315">
        <v>78619.597999999998</v>
      </c>
    </row>
    <row r="5" spans="1:11" ht="15" customHeight="1">
      <c r="A5" s="7" t="s">
        <v>855</v>
      </c>
      <c r="B5" s="8">
        <v>13277.352000000003</v>
      </c>
      <c r="C5" s="8">
        <v>12718.29</v>
      </c>
      <c r="D5" s="8">
        <v>38269.864999999998</v>
      </c>
      <c r="E5" s="8">
        <v>24202.072000000004</v>
      </c>
      <c r="F5" s="8">
        <v>8476.1519999999982</v>
      </c>
      <c r="G5" s="8">
        <v>17885.733999999997</v>
      </c>
      <c r="H5" s="8">
        <v>27151.864999999998</v>
      </c>
      <c r="I5" s="8">
        <v>12071.154999999999</v>
      </c>
      <c r="J5" s="8">
        <v>17715.048999999999</v>
      </c>
      <c r="K5" s="316">
        <v>11575.080999999998</v>
      </c>
    </row>
    <row r="6" spans="1:11" ht="15" customHeight="1">
      <c r="A6" s="194" t="s">
        <v>856</v>
      </c>
      <c r="B6" s="6">
        <v>17945.883999999998</v>
      </c>
      <c r="C6" s="6">
        <v>16238.25</v>
      </c>
      <c r="D6" s="6">
        <v>19888.584999999999</v>
      </c>
      <c r="E6" s="6">
        <v>21438.01</v>
      </c>
      <c r="F6" s="6">
        <v>24044.632000000001</v>
      </c>
      <c r="G6" s="6">
        <v>27062.869000000006</v>
      </c>
      <c r="H6" s="6">
        <v>29534.474999999999</v>
      </c>
      <c r="I6" s="6">
        <v>31497.724000000002</v>
      </c>
      <c r="J6" s="6">
        <v>32388.061000000002</v>
      </c>
      <c r="K6" s="315">
        <v>35561.483000000007</v>
      </c>
    </row>
    <row r="7" spans="1:11" ht="15" customHeight="1">
      <c r="A7" s="7" t="s">
        <v>857</v>
      </c>
      <c r="B7" s="8">
        <v>119849.236</v>
      </c>
      <c r="C7" s="8">
        <v>204855.18300000002</v>
      </c>
      <c r="D7" s="8">
        <v>209089.68799999999</v>
      </c>
      <c r="E7" s="8">
        <v>221326.12000000002</v>
      </c>
      <c r="F7" s="8">
        <v>211773.39</v>
      </c>
      <c r="G7" s="8">
        <v>277888.95900000003</v>
      </c>
      <c r="H7" s="8">
        <v>289674.34000000008</v>
      </c>
      <c r="I7" s="8">
        <v>173624.94799999997</v>
      </c>
      <c r="J7" s="8">
        <v>130497.62700000001</v>
      </c>
      <c r="K7" s="316">
        <v>125756.16200000001</v>
      </c>
    </row>
    <row r="8" spans="1:11" ht="15" customHeight="1">
      <c r="A8" s="194" t="s">
        <v>858</v>
      </c>
      <c r="B8" s="6">
        <v>62749.759999999995</v>
      </c>
      <c r="C8" s="6">
        <v>73321.082999999999</v>
      </c>
      <c r="D8" s="6">
        <v>62362.667000000001</v>
      </c>
      <c r="E8" s="6">
        <v>62733.077000000005</v>
      </c>
      <c r="F8" s="6">
        <v>68860.35100000001</v>
      </c>
      <c r="G8" s="6">
        <v>76378.97</v>
      </c>
      <c r="H8" s="6">
        <v>81023.803</v>
      </c>
      <c r="I8" s="6">
        <v>86377.247999999992</v>
      </c>
      <c r="J8" s="6">
        <v>88888.264999999999</v>
      </c>
      <c r="K8" s="315">
        <v>90228.218000000008</v>
      </c>
    </row>
    <row r="9" spans="1:11" ht="15" customHeight="1">
      <c r="A9" s="7" t="s">
        <v>859</v>
      </c>
      <c r="B9" s="8">
        <v>36760.133000000002</v>
      </c>
      <c r="C9" s="8">
        <v>39519.453999999998</v>
      </c>
      <c r="D9" s="8">
        <v>43267.646999999997</v>
      </c>
      <c r="E9" s="8">
        <v>46198.612000000001</v>
      </c>
      <c r="F9" s="8">
        <v>49242.264999999999</v>
      </c>
      <c r="G9" s="8">
        <v>52841.063000000002</v>
      </c>
      <c r="H9" s="8">
        <v>55376.688000000002</v>
      </c>
      <c r="I9" s="8">
        <v>58005.654999999999</v>
      </c>
      <c r="J9" s="8">
        <v>61419.275999999998</v>
      </c>
      <c r="K9" s="316">
        <v>65595.171000000002</v>
      </c>
    </row>
    <row r="10" spans="1:11" ht="15" customHeight="1">
      <c r="A10" s="194" t="s">
        <v>860</v>
      </c>
      <c r="B10" s="6">
        <v>30898.947</v>
      </c>
      <c r="C10" s="6">
        <v>42545.995999999999</v>
      </c>
      <c r="D10" s="6">
        <v>49955.514000000003</v>
      </c>
      <c r="E10" s="6">
        <v>45693.832000000002</v>
      </c>
      <c r="F10" s="6">
        <v>51837.644999999997</v>
      </c>
      <c r="G10" s="6">
        <v>52984.538</v>
      </c>
      <c r="H10" s="6">
        <v>51988.870999999999</v>
      </c>
      <c r="I10" s="6">
        <v>49370.442999999999</v>
      </c>
      <c r="J10" s="6">
        <v>45357.205999999998</v>
      </c>
      <c r="K10" s="315">
        <v>45455.53</v>
      </c>
    </row>
    <row r="11" spans="1:11" ht="15" customHeight="1">
      <c r="A11" s="7" t="s">
        <v>861</v>
      </c>
      <c r="B11" s="8">
        <v>405809.45299999998</v>
      </c>
      <c r="C11" s="8">
        <v>389233.48899999994</v>
      </c>
      <c r="D11" s="8">
        <v>394334.58799999999</v>
      </c>
      <c r="E11" s="8">
        <v>428854.45900000003</v>
      </c>
      <c r="F11" s="8">
        <v>445989.82399999996</v>
      </c>
      <c r="G11" s="8">
        <v>453427.65899999999</v>
      </c>
      <c r="H11" s="8">
        <v>462616.25400000002</v>
      </c>
      <c r="I11" s="8">
        <v>467721.51</v>
      </c>
      <c r="J11" s="8">
        <v>512854.29599999997</v>
      </c>
      <c r="K11" s="316">
        <v>594778.56500000006</v>
      </c>
    </row>
    <row r="12" spans="1:11" ht="15" customHeight="1">
      <c r="A12" s="194" t="s">
        <v>862</v>
      </c>
      <c r="B12" s="6">
        <v>536218.29299999995</v>
      </c>
      <c r="C12" s="6">
        <v>544620.02199999988</v>
      </c>
      <c r="D12" s="6">
        <v>549920.41599999997</v>
      </c>
      <c r="E12" s="6">
        <v>583479.98</v>
      </c>
      <c r="F12" s="6">
        <v>615930.08499999996</v>
      </c>
      <c r="G12" s="6">
        <v>635632.23</v>
      </c>
      <c r="H12" s="6">
        <v>651005.61600000004</v>
      </c>
      <c r="I12" s="6">
        <v>661474.85600000003</v>
      </c>
      <c r="J12" s="6">
        <v>708519.04299999995</v>
      </c>
      <c r="K12" s="315">
        <v>796057.48400000005</v>
      </c>
    </row>
    <row r="13" spans="1:11" ht="22.5">
      <c r="A13" s="7" t="s">
        <v>863</v>
      </c>
      <c r="B13" s="8">
        <v>656067.52899999998</v>
      </c>
      <c r="C13" s="8">
        <v>749475.20499999984</v>
      </c>
      <c r="D13" s="8">
        <v>759010.10399999993</v>
      </c>
      <c r="E13" s="8">
        <v>804806.1</v>
      </c>
      <c r="F13" s="8">
        <v>827703.47499999998</v>
      </c>
      <c r="G13" s="8">
        <v>913521.18900000001</v>
      </c>
      <c r="H13" s="8">
        <v>940679.95600000012</v>
      </c>
      <c r="I13" s="8">
        <v>835099.804</v>
      </c>
      <c r="J13" s="8">
        <v>839016.66999999993</v>
      </c>
      <c r="K13" s="316">
        <v>921813.64600000007</v>
      </c>
    </row>
    <row r="14" spans="1:11" ht="15" customHeight="1">
      <c r="A14" s="194" t="s">
        <v>864</v>
      </c>
      <c r="B14" s="6" t="s">
        <v>865</v>
      </c>
      <c r="C14" s="6" t="s">
        <v>866</v>
      </c>
      <c r="D14" s="6" t="s">
        <v>867</v>
      </c>
      <c r="E14" s="6" t="s">
        <v>868</v>
      </c>
      <c r="F14" s="6" t="s">
        <v>869</v>
      </c>
      <c r="G14" s="6" t="s">
        <v>870</v>
      </c>
      <c r="H14" s="6" t="s">
        <v>871</v>
      </c>
      <c r="I14" s="6" t="s">
        <v>872</v>
      </c>
      <c r="J14" s="6" t="s">
        <v>873</v>
      </c>
      <c r="K14" s="315" t="s">
        <v>874</v>
      </c>
    </row>
    <row r="15" spans="1:11" ht="15" customHeight="1">
      <c r="A15" s="194" t="s">
        <v>875</v>
      </c>
      <c r="B15" s="6" t="s">
        <v>876</v>
      </c>
      <c r="C15" s="6" t="s">
        <v>877</v>
      </c>
      <c r="D15" s="6" t="s">
        <v>878</v>
      </c>
      <c r="E15" s="6" t="s">
        <v>879</v>
      </c>
      <c r="F15" s="6" t="s">
        <v>880</v>
      </c>
      <c r="G15" s="6" t="s">
        <v>881</v>
      </c>
      <c r="H15" s="6" t="s">
        <v>882</v>
      </c>
      <c r="I15" s="6" t="s">
        <v>883</v>
      </c>
      <c r="J15" s="6" t="s">
        <v>884</v>
      </c>
      <c r="K15" s="315" t="s">
        <v>885</v>
      </c>
    </row>
    <row r="16" spans="1:11" ht="15" customHeight="1">
      <c r="A16" s="7" t="s">
        <v>886</v>
      </c>
      <c r="B16" s="8" t="s">
        <v>887</v>
      </c>
      <c r="C16" s="8" t="s">
        <v>888</v>
      </c>
      <c r="D16" s="8" t="s">
        <v>889</v>
      </c>
      <c r="E16" s="8" t="s">
        <v>890</v>
      </c>
      <c r="F16" s="8" t="s">
        <v>891</v>
      </c>
      <c r="G16" s="8" t="s">
        <v>892</v>
      </c>
      <c r="H16" s="8" t="s">
        <v>893</v>
      </c>
      <c r="I16" s="8" t="s">
        <v>894</v>
      </c>
      <c r="J16" s="8" t="s">
        <v>895</v>
      </c>
      <c r="K16" s="97" t="s">
        <v>896</v>
      </c>
    </row>
    <row r="17" spans="1:11" ht="15" customHeight="1">
      <c r="A17" s="194" t="s">
        <v>897</v>
      </c>
      <c r="B17" s="6" t="s">
        <v>898</v>
      </c>
      <c r="C17" s="6" t="s">
        <v>899</v>
      </c>
      <c r="D17" s="6" t="s">
        <v>900</v>
      </c>
      <c r="E17" s="6" t="s">
        <v>901</v>
      </c>
      <c r="F17" s="6" t="s">
        <v>902</v>
      </c>
      <c r="G17" s="6" t="s">
        <v>903</v>
      </c>
      <c r="H17" s="6" t="s">
        <v>904</v>
      </c>
      <c r="I17" s="6" t="s">
        <v>905</v>
      </c>
      <c r="J17" s="6" t="s">
        <v>906</v>
      </c>
      <c r="K17" s="96" t="s">
        <v>907</v>
      </c>
    </row>
    <row r="18" spans="1:11" ht="15" customHeight="1">
      <c r="A18" s="7" t="s">
        <v>908</v>
      </c>
      <c r="B18" s="8" t="s">
        <v>909</v>
      </c>
      <c r="C18" s="8" t="s">
        <v>910</v>
      </c>
      <c r="D18" s="8" t="s">
        <v>911</v>
      </c>
      <c r="E18" s="8" t="s">
        <v>912</v>
      </c>
      <c r="F18" s="8" t="s">
        <v>913</v>
      </c>
      <c r="G18" s="8" t="s">
        <v>914</v>
      </c>
      <c r="H18" s="8" t="s">
        <v>915</v>
      </c>
      <c r="I18" s="8" t="s">
        <v>916</v>
      </c>
      <c r="J18" s="8" t="s">
        <v>917</v>
      </c>
      <c r="K18" s="316" t="s">
        <v>918</v>
      </c>
    </row>
    <row r="19" spans="1:11" ht="27.75" customHeight="1">
      <c r="A19" s="857" t="s">
        <v>919</v>
      </c>
      <c r="B19" s="857"/>
      <c r="C19" s="857"/>
      <c r="D19" s="857"/>
      <c r="E19" s="857"/>
      <c r="F19" s="857"/>
      <c r="G19" s="857"/>
      <c r="H19" s="857"/>
      <c r="I19" s="857"/>
      <c r="J19" s="857"/>
      <c r="K19" s="857"/>
    </row>
    <row r="20" spans="1:11" ht="16.5" customHeight="1">
      <c r="A20" s="857" t="s">
        <v>920</v>
      </c>
      <c r="B20" s="857"/>
      <c r="C20" s="857"/>
      <c r="D20" s="857"/>
      <c r="E20" s="857"/>
      <c r="F20" s="857"/>
      <c r="G20" s="857"/>
      <c r="H20" s="857"/>
      <c r="I20" s="857"/>
      <c r="J20" s="857"/>
      <c r="K20" s="857"/>
    </row>
    <row r="21" spans="1:11" ht="18" customHeight="1">
      <c r="A21" s="857" t="s">
        <v>921</v>
      </c>
      <c r="B21" s="857"/>
      <c r="C21" s="857"/>
      <c r="D21" s="857"/>
      <c r="E21" s="857"/>
      <c r="F21" s="857"/>
      <c r="G21" s="857"/>
      <c r="H21" s="857"/>
      <c r="I21" s="857"/>
      <c r="J21" s="857"/>
      <c r="K21" s="857"/>
    </row>
    <row r="22" spans="1:11" ht="18.75" customHeight="1">
      <c r="A22" s="857" t="s">
        <v>922</v>
      </c>
      <c r="B22" s="857"/>
      <c r="C22" s="857"/>
      <c r="D22" s="857"/>
      <c r="E22" s="857"/>
      <c r="F22" s="857"/>
      <c r="G22" s="857"/>
      <c r="H22" s="857"/>
      <c r="I22" s="857"/>
      <c r="J22" s="857"/>
      <c r="K22" s="857"/>
    </row>
    <row r="23" spans="1:11" ht="18.75" customHeight="1">
      <c r="A23" s="857" t="s">
        <v>923</v>
      </c>
      <c r="B23" s="857"/>
      <c r="C23" s="857"/>
      <c r="D23" s="857"/>
      <c r="E23" s="857"/>
      <c r="F23" s="857"/>
      <c r="G23" s="857"/>
      <c r="H23" s="857"/>
      <c r="I23" s="857"/>
      <c r="J23" s="857"/>
      <c r="K23" s="857"/>
    </row>
    <row r="24" spans="1:11" ht="18" customHeight="1">
      <c r="A24" s="857" t="s">
        <v>924</v>
      </c>
      <c r="B24" s="857"/>
      <c r="C24" s="857"/>
      <c r="D24" s="857"/>
      <c r="E24" s="857"/>
      <c r="F24" s="857"/>
      <c r="G24" s="857"/>
      <c r="H24" s="857"/>
      <c r="I24" s="857"/>
      <c r="J24" s="857"/>
      <c r="K24" s="857"/>
    </row>
    <row r="25" spans="1:11" ht="24" customHeight="1">
      <c r="A25" s="857" t="s">
        <v>925</v>
      </c>
      <c r="B25" s="857"/>
      <c r="C25" s="857"/>
      <c r="D25" s="857"/>
      <c r="E25" s="857"/>
      <c r="F25" s="857"/>
      <c r="G25" s="857"/>
      <c r="H25" s="857"/>
      <c r="I25" s="857"/>
      <c r="J25" s="857"/>
      <c r="K25" s="857"/>
    </row>
    <row r="26" spans="1:11">
      <c r="A26" s="857" t="s">
        <v>926</v>
      </c>
      <c r="B26" s="857"/>
      <c r="C26" s="857"/>
      <c r="D26" s="857"/>
      <c r="E26" s="857"/>
      <c r="F26" s="857"/>
      <c r="G26" s="857"/>
      <c r="H26" s="857"/>
      <c r="I26" s="857"/>
      <c r="J26" s="857"/>
      <c r="K26" s="857"/>
    </row>
    <row r="27" spans="1:11" ht="36.75" customHeight="1">
      <c r="A27" s="857" t="s">
        <v>927</v>
      </c>
      <c r="B27" s="857"/>
      <c r="C27" s="857"/>
      <c r="D27" s="857"/>
      <c r="E27" s="857"/>
      <c r="F27" s="857"/>
      <c r="G27" s="857"/>
      <c r="H27" s="857"/>
      <c r="I27" s="857"/>
      <c r="J27" s="857"/>
      <c r="K27" s="857"/>
    </row>
    <row r="28" spans="1:11" ht="35.25" customHeight="1">
      <c r="A28" s="857" t="s">
        <v>928</v>
      </c>
      <c r="B28" s="857"/>
      <c r="C28" s="857"/>
      <c r="D28" s="857"/>
      <c r="E28" s="857"/>
      <c r="F28" s="857"/>
      <c r="G28" s="857"/>
      <c r="H28" s="857"/>
      <c r="I28" s="857"/>
      <c r="J28" s="857"/>
      <c r="K28" s="857"/>
    </row>
  </sheetData>
  <mergeCells count="11">
    <mergeCell ref="A23:K23"/>
    <mergeCell ref="A1:K1"/>
    <mergeCell ref="A19:K19"/>
    <mergeCell ref="A20:K20"/>
    <mergeCell ref="A21:K21"/>
    <mergeCell ref="A22:K22"/>
    <mergeCell ref="A24:K24"/>
    <mergeCell ref="A25:K25"/>
    <mergeCell ref="A26:K26"/>
    <mergeCell ref="A27:K27"/>
    <mergeCell ref="A28:K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41"/>
  <sheetViews>
    <sheetView workbookViewId="0">
      <pane ySplit="3" topLeftCell="A4" activePane="bottomLeft" state="frozen"/>
      <selection pane="bottomLeft" sqref="A1:G1"/>
    </sheetView>
  </sheetViews>
  <sheetFormatPr baseColWidth="10" defaultRowHeight="15"/>
  <cols>
    <col min="1" max="1" width="15.7109375" customWidth="1"/>
    <col min="2" max="5" width="14.42578125" customWidth="1"/>
    <col min="6" max="6" width="14.42578125" style="317" customWidth="1"/>
    <col min="7" max="7" width="14.42578125" customWidth="1"/>
    <col min="9" max="10" width="0" hidden="1" customWidth="1"/>
    <col min="258" max="258" width="14.7109375" customWidth="1"/>
    <col min="259" max="263" width="14.42578125" customWidth="1"/>
    <col min="514" max="514" width="14.7109375" customWidth="1"/>
    <col min="515" max="519" width="14.42578125" customWidth="1"/>
    <col min="770" max="770" width="14.7109375" customWidth="1"/>
    <col min="771" max="775" width="14.42578125" customWidth="1"/>
    <col min="1026" max="1026" width="14.7109375" customWidth="1"/>
    <col min="1027" max="1031" width="14.42578125" customWidth="1"/>
    <col min="1282" max="1282" width="14.7109375" customWidth="1"/>
    <col min="1283" max="1287" width="14.42578125" customWidth="1"/>
    <col min="1538" max="1538" width="14.7109375" customWidth="1"/>
    <col min="1539" max="1543" width="14.42578125" customWidth="1"/>
    <col min="1794" max="1794" width="14.7109375" customWidth="1"/>
    <col min="1795" max="1799" width="14.42578125" customWidth="1"/>
    <col min="2050" max="2050" width="14.7109375" customWidth="1"/>
    <col min="2051" max="2055" width="14.42578125" customWidth="1"/>
    <col min="2306" max="2306" width="14.7109375" customWidth="1"/>
    <col min="2307" max="2311" width="14.42578125" customWidth="1"/>
    <col min="2562" max="2562" width="14.7109375" customWidth="1"/>
    <col min="2563" max="2567" width="14.42578125" customWidth="1"/>
    <col min="2818" max="2818" width="14.7109375" customWidth="1"/>
    <col min="2819" max="2823" width="14.42578125" customWidth="1"/>
    <col min="3074" max="3074" width="14.7109375" customWidth="1"/>
    <col min="3075" max="3079" width="14.42578125" customWidth="1"/>
    <col min="3330" max="3330" width="14.7109375" customWidth="1"/>
    <col min="3331" max="3335" width="14.42578125" customWidth="1"/>
    <col min="3586" max="3586" width="14.7109375" customWidth="1"/>
    <col min="3587" max="3591" width="14.42578125" customWidth="1"/>
    <col min="3842" max="3842" width="14.7109375" customWidth="1"/>
    <col min="3843" max="3847" width="14.42578125" customWidth="1"/>
    <col min="4098" max="4098" width="14.7109375" customWidth="1"/>
    <col min="4099" max="4103" width="14.42578125" customWidth="1"/>
    <col min="4354" max="4354" width="14.7109375" customWidth="1"/>
    <col min="4355" max="4359" width="14.42578125" customWidth="1"/>
    <col min="4610" max="4610" width="14.7109375" customWidth="1"/>
    <col min="4611" max="4615" width="14.42578125" customWidth="1"/>
    <col min="4866" max="4866" width="14.7109375" customWidth="1"/>
    <col min="4867" max="4871" width="14.42578125" customWidth="1"/>
    <col min="5122" max="5122" width="14.7109375" customWidth="1"/>
    <col min="5123" max="5127" width="14.42578125" customWidth="1"/>
    <col min="5378" max="5378" width="14.7109375" customWidth="1"/>
    <col min="5379" max="5383" width="14.42578125" customWidth="1"/>
    <col min="5634" max="5634" width="14.7109375" customWidth="1"/>
    <col min="5635" max="5639" width="14.42578125" customWidth="1"/>
    <col min="5890" max="5890" width="14.7109375" customWidth="1"/>
    <col min="5891" max="5895" width="14.42578125" customWidth="1"/>
    <col min="6146" max="6146" width="14.7109375" customWidth="1"/>
    <col min="6147" max="6151" width="14.42578125" customWidth="1"/>
    <col min="6402" max="6402" width="14.7109375" customWidth="1"/>
    <col min="6403" max="6407" width="14.42578125" customWidth="1"/>
    <col min="6658" max="6658" width="14.7109375" customWidth="1"/>
    <col min="6659" max="6663" width="14.42578125" customWidth="1"/>
    <col min="6914" max="6914" width="14.7109375" customWidth="1"/>
    <col min="6915" max="6919" width="14.42578125" customWidth="1"/>
    <col min="7170" max="7170" width="14.7109375" customWidth="1"/>
    <col min="7171" max="7175" width="14.42578125" customWidth="1"/>
    <col min="7426" max="7426" width="14.7109375" customWidth="1"/>
    <col min="7427" max="7431" width="14.42578125" customWidth="1"/>
    <col min="7682" max="7682" width="14.7109375" customWidth="1"/>
    <col min="7683" max="7687" width="14.42578125" customWidth="1"/>
    <col min="7938" max="7938" width="14.7109375" customWidth="1"/>
    <col min="7939" max="7943" width="14.42578125" customWidth="1"/>
    <col min="8194" max="8194" width="14.7109375" customWidth="1"/>
    <col min="8195" max="8199" width="14.42578125" customWidth="1"/>
    <col min="8450" max="8450" width="14.7109375" customWidth="1"/>
    <col min="8451" max="8455" width="14.42578125" customWidth="1"/>
    <col min="8706" max="8706" width="14.7109375" customWidth="1"/>
    <col min="8707" max="8711" width="14.42578125" customWidth="1"/>
    <col min="8962" max="8962" width="14.7109375" customWidth="1"/>
    <col min="8963" max="8967" width="14.42578125" customWidth="1"/>
    <col min="9218" max="9218" width="14.7109375" customWidth="1"/>
    <col min="9219" max="9223" width="14.42578125" customWidth="1"/>
    <col min="9474" max="9474" width="14.7109375" customWidth="1"/>
    <col min="9475" max="9479" width="14.42578125" customWidth="1"/>
    <col min="9730" max="9730" width="14.7109375" customWidth="1"/>
    <col min="9731" max="9735" width="14.42578125" customWidth="1"/>
    <col min="9986" max="9986" width="14.7109375" customWidth="1"/>
    <col min="9987" max="9991" width="14.42578125" customWidth="1"/>
    <col min="10242" max="10242" width="14.7109375" customWidth="1"/>
    <col min="10243" max="10247" width="14.42578125" customWidth="1"/>
    <col min="10498" max="10498" width="14.7109375" customWidth="1"/>
    <col min="10499" max="10503" width="14.42578125" customWidth="1"/>
    <col min="10754" max="10754" width="14.7109375" customWidth="1"/>
    <col min="10755" max="10759" width="14.42578125" customWidth="1"/>
    <col min="11010" max="11010" width="14.7109375" customWidth="1"/>
    <col min="11011" max="11015" width="14.42578125" customWidth="1"/>
    <col min="11266" max="11266" width="14.7109375" customWidth="1"/>
    <col min="11267" max="11271" width="14.42578125" customWidth="1"/>
    <col min="11522" max="11522" width="14.7109375" customWidth="1"/>
    <col min="11523" max="11527" width="14.42578125" customWidth="1"/>
    <col min="11778" max="11778" width="14.7109375" customWidth="1"/>
    <col min="11779" max="11783" width="14.42578125" customWidth="1"/>
    <col min="12034" max="12034" width="14.7109375" customWidth="1"/>
    <col min="12035" max="12039" width="14.42578125" customWidth="1"/>
    <col min="12290" max="12290" width="14.7109375" customWidth="1"/>
    <col min="12291" max="12295" width="14.42578125" customWidth="1"/>
    <col min="12546" max="12546" width="14.7109375" customWidth="1"/>
    <col min="12547" max="12551" width="14.42578125" customWidth="1"/>
    <col min="12802" max="12802" width="14.7109375" customWidth="1"/>
    <col min="12803" max="12807" width="14.42578125" customWidth="1"/>
    <col min="13058" max="13058" width="14.7109375" customWidth="1"/>
    <col min="13059" max="13063" width="14.42578125" customWidth="1"/>
    <col min="13314" max="13314" width="14.7109375" customWidth="1"/>
    <col min="13315" max="13319" width="14.42578125" customWidth="1"/>
    <col min="13570" max="13570" width="14.7109375" customWidth="1"/>
    <col min="13571" max="13575" width="14.42578125" customWidth="1"/>
    <col min="13826" max="13826" width="14.7109375" customWidth="1"/>
    <col min="13827" max="13831" width="14.42578125" customWidth="1"/>
    <col min="14082" max="14082" width="14.7109375" customWidth="1"/>
    <col min="14083" max="14087" width="14.42578125" customWidth="1"/>
    <col min="14338" max="14338" width="14.7109375" customWidth="1"/>
    <col min="14339" max="14343" width="14.42578125" customWidth="1"/>
    <col min="14594" max="14594" width="14.7109375" customWidth="1"/>
    <col min="14595" max="14599" width="14.42578125" customWidth="1"/>
    <col min="14850" max="14850" width="14.7109375" customWidth="1"/>
    <col min="14851" max="14855" width="14.42578125" customWidth="1"/>
    <col min="15106" max="15106" width="14.7109375" customWidth="1"/>
    <col min="15107" max="15111" width="14.42578125" customWidth="1"/>
    <col min="15362" max="15362" width="14.7109375" customWidth="1"/>
    <col min="15363" max="15367" width="14.42578125" customWidth="1"/>
    <col min="15618" max="15618" width="14.7109375" customWidth="1"/>
    <col min="15619" max="15623" width="14.42578125" customWidth="1"/>
    <col min="15874" max="15874" width="14.7109375" customWidth="1"/>
    <col min="15875" max="15879" width="14.42578125" customWidth="1"/>
    <col min="16130" max="16130" width="14.7109375" customWidth="1"/>
    <col min="16131" max="16135" width="14.42578125" customWidth="1"/>
  </cols>
  <sheetData>
    <row r="1" spans="1:10" ht="17.25" customHeight="1">
      <c r="A1" s="882" t="s">
        <v>40</v>
      </c>
      <c r="B1" s="882"/>
      <c r="C1" s="882"/>
      <c r="D1" s="882"/>
      <c r="E1" s="882"/>
      <c r="F1" s="882"/>
      <c r="G1" s="882"/>
    </row>
    <row r="2" spans="1:10" ht="15.75" thickBot="1">
      <c r="A2" s="25" t="s">
        <v>41</v>
      </c>
      <c r="H2" t="s">
        <v>42</v>
      </c>
    </row>
    <row r="3" spans="1:10" ht="13.5" customHeight="1">
      <c r="A3" s="60" t="s">
        <v>2</v>
      </c>
      <c r="B3" s="61">
        <v>1990</v>
      </c>
      <c r="C3" s="61">
        <v>1995</v>
      </c>
      <c r="D3" s="61">
        <v>2000</v>
      </c>
      <c r="E3" s="61">
        <v>2005</v>
      </c>
      <c r="F3" s="201">
        <v>2010</v>
      </c>
      <c r="G3" s="728">
        <v>2015</v>
      </c>
      <c r="I3" t="s">
        <v>529</v>
      </c>
      <c r="J3" t="s">
        <v>528</v>
      </c>
    </row>
    <row r="4" spans="1:10">
      <c r="A4" s="62" t="s">
        <v>3</v>
      </c>
      <c r="B4" s="63">
        <v>95.487738999247071</v>
      </c>
      <c r="C4" s="63">
        <v>97.967684590050183</v>
      </c>
      <c r="D4" s="63">
        <v>97.887544936768307</v>
      </c>
      <c r="E4" s="63">
        <v>97.793610751994137</v>
      </c>
      <c r="F4" s="555">
        <v>98.841967347860688</v>
      </c>
      <c r="G4" s="64">
        <f>J4/I4*100</f>
        <v>99.140943894565538</v>
      </c>
      <c r="I4" s="558">
        <v>1311905</v>
      </c>
      <c r="J4" s="559">
        <v>1300635</v>
      </c>
    </row>
    <row r="5" spans="1:10">
      <c r="A5" s="65" t="s">
        <v>4</v>
      </c>
      <c r="B5" s="66">
        <v>79.756406327864084</v>
      </c>
      <c r="C5" s="66">
        <v>86.746249900329971</v>
      </c>
      <c r="D5" s="66">
        <v>91.94202077298597</v>
      </c>
      <c r="E5" s="66">
        <v>93.835223062812929</v>
      </c>
      <c r="F5" s="556">
        <v>95.866114263205262</v>
      </c>
      <c r="G5" s="67">
        <f t="shared" ref="G5:G36" si="0">J5/I5*100</f>
        <v>97.130924817560953</v>
      </c>
      <c r="I5" s="565">
        <v>3299321</v>
      </c>
      <c r="J5" s="565">
        <v>3204661</v>
      </c>
    </row>
    <row r="6" spans="1:10">
      <c r="A6" s="62" t="s">
        <v>5</v>
      </c>
      <c r="B6" s="63">
        <v>89.374963705696757</v>
      </c>
      <c r="C6" s="63">
        <v>90.857048954213866</v>
      </c>
      <c r="D6" s="63">
        <v>92.526936447269861</v>
      </c>
      <c r="E6" s="63">
        <v>87.693462287517107</v>
      </c>
      <c r="F6" s="555">
        <v>92.561790365569493</v>
      </c>
      <c r="G6" s="64">
        <f t="shared" si="0"/>
        <v>92.69679854645841</v>
      </c>
      <c r="I6" s="566">
        <v>709990</v>
      </c>
      <c r="J6" s="566">
        <v>658138</v>
      </c>
    </row>
    <row r="7" spans="1:10">
      <c r="A7" s="65" t="s">
        <v>6</v>
      </c>
      <c r="B7" s="66">
        <v>69.848000608758511</v>
      </c>
      <c r="C7" s="66">
        <v>78.275957519012763</v>
      </c>
      <c r="D7" s="66">
        <v>84.679923241162371</v>
      </c>
      <c r="E7" s="66">
        <v>88.3532489399105</v>
      </c>
      <c r="F7" s="556">
        <v>89.98640020737534</v>
      </c>
      <c r="G7" s="67">
        <f t="shared" si="0"/>
        <v>93.488542217913533</v>
      </c>
      <c r="I7" s="567">
        <v>899476</v>
      </c>
      <c r="J7" s="567">
        <v>840907</v>
      </c>
    </row>
    <row r="8" spans="1:10">
      <c r="A8" s="62" t="s">
        <v>7</v>
      </c>
      <c r="B8" s="63">
        <v>91.917229120761391</v>
      </c>
      <c r="C8" s="63">
        <v>94.585410864941622</v>
      </c>
      <c r="D8" s="63">
        <v>97.01624677362706</v>
      </c>
      <c r="E8" s="63">
        <v>97.338895904229318</v>
      </c>
      <c r="F8" s="555">
        <v>98.319466311308048</v>
      </c>
      <c r="G8" s="64">
        <f t="shared" si="0"/>
        <v>98.201427160457058</v>
      </c>
      <c r="I8" s="568">
        <v>2954398</v>
      </c>
      <c r="J8" s="568">
        <v>2901261</v>
      </c>
    </row>
    <row r="9" spans="1:10">
      <c r="A9" s="65" t="s">
        <v>8</v>
      </c>
      <c r="B9" s="66">
        <v>93.028256624095789</v>
      </c>
      <c r="C9" s="66">
        <v>95.822020120325817</v>
      </c>
      <c r="D9" s="66">
        <v>97.117532324535176</v>
      </c>
      <c r="E9" s="66">
        <v>97.792191776535574</v>
      </c>
      <c r="F9" s="556">
        <v>98.569666537271942</v>
      </c>
      <c r="G9" s="67">
        <f t="shared" si="0"/>
        <v>98.977441788780155</v>
      </c>
      <c r="I9" s="569">
        <v>710473</v>
      </c>
      <c r="J9" s="569">
        <v>703208</v>
      </c>
    </row>
    <row r="10" spans="1:10">
      <c r="A10" s="62" t="s">
        <v>9</v>
      </c>
      <c r="B10" s="63">
        <v>57.26872398857271</v>
      </c>
      <c r="C10" s="63">
        <v>65.551176347332131</v>
      </c>
      <c r="D10" s="63">
        <v>73.539553943263286</v>
      </c>
      <c r="E10" s="63">
        <v>73.499617051029489</v>
      </c>
      <c r="F10" s="555">
        <v>77.293768054174365</v>
      </c>
      <c r="G10" s="64">
        <f t="shared" si="0"/>
        <v>86.455944425914637</v>
      </c>
      <c r="I10" s="561">
        <v>5216820</v>
      </c>
      <c r="J10" s="561">
        <v>4510251</v>
      </c>
    </row>
    <row r="11" spans="1:10">
      <c r="A11" s="65" t="s">
        <v>10</v>
      </c>
      <c r="B11" s="66">
        <v>87.5671251405672</v>
      </c>
      <c r="C11" s="66">
        <v>91.791867062819918</v>
      </c>
      <c r="D11" s="66">
        <v>93.07224865456962</v>
      </c>
      <c r="E11" s="66">
        <v>92.862476302821122</v>
      </c>
      <c r="F11" s="556">
        <v>94.569465604792711</v>
      </c>
      <c r="G11" s="67">
        <f t="shared" si="0"/>
        <v>95.725917363460709</v>
      </c>
      <c r="I11" s="570">
        <v>3555570</v>
      </c>
      <c r="J11" s="570">
        <v>3403602</v>
      </c>
    </row>
    <row r="12" spans="1:10">
      <c r="A12" s="699" t="s">
        <v>523</v>
      </c>
      <c r="B12" s="63">
        <v>96.126720840533167</v>
      </c>
      <c r="C12" s="63">
        <v>97.737636814841721</v>
      </c>
      <c r="D12" s="63">
        <v>97.854288269915941</v>
      </c>
      <c r="E12" s="63">
        <v>97.581534560774458</v>
      </c>
      <c r="F12" s="555">
        <v>97.674855617179801</v>
      </c>
      <c r="G12" s="64">
        <f t="shared" si="0"/>
        <v>98.584825004880599</v>
      </c>
      <c r="I12" s="571">
        <v>8912820</v>
      </c>
      <c r="J12" s="571">
        <v>8786688</v>
      </c>
    </row>
    <row r="13" spans="1:10">
      <c r="A13" s="65" t="s">
        <v>12</v>
      </c>
      <c r="B13" s="66">
        <v>84.602748298610209</v>
      </c>
      <c r="C13" s="66">
        <v>89.582702402584289</v>
      </c>
      <c r="D13" s="66">
        <v>91.648143686649135</v>
      </c>
      <c r="E13" s="66">
        <v>90.905381569729784</v>
      </c>
      <c r="F13" s="556">
        <v>93.872860113127388</v>
      </c>
      <c r="G13" s="67">
        <f t="shared" si="0"/>
        <v>96.665855397665254</v>
      </c>
      <c r="I13" s="572">
        <v>1754453</v>
      </c>
      <c r="J13" s="572">
        <v>1695957</v>
      </c>
    </row>
    <row r="14" spans="1:10">
      <c r="A14" s="62" t="s">
        <v>13</v>
      </c>
      <c r="B14" s="63">
        <v>82.448873635998893</v>
      </c>
      <c r="C14" s="63">
        <v>88.925446807697028</v>
      </c>
      <c r="D14" s="63">
        <v>92.047588268737314</v>
      </c>
      <c r="E14" s="63">
        <v>93.394080334665802</v>
      </c>
      <c r="F14" s="555">
        <v>94.360521464657367</v>
      </c>
      <c r="G14" s="64">
        <f t="shared" si="0"/>
        <v>95.761093352694346</v>
      </c>
      <c r="I14" s="573">
        <v>5852311</v>
      </c>
      <c r="J14" s="573">
        <v>5604237</v>
      </c>
    </row>
    <row r="15" spans="1:10">
      <c r="A15" s="65" t="s">
        <v>14</v>
      </c>
      <c r="B15" s="66">
        <v>55.116427517519064</v>
      </c>
      <c r="C15" s="66">
        <v>64.744012743455386</v>
      </c>
      <c r="D15" s="66">
        <v>69.110803407879047</v>
      </c>
      <c r="E15" s="66">
        <v>68.014699743271805</v>
      </c>
      <c r="F15" s="556">
        <v>69.82783917306196</v>
      </c>
      <c r="G15" s="67">
        <f t="shared" si="0"/>
        <v>84.236978778805877</v>
      </c>
      <c r="I15" s="574">
        <v>3531658</v>
      </c>
      <c r="J15" s="574">
        <v>2974962</v>
      </c>
    </row>
    <row r="16" spans="1:10">
      <c r="A16" s="62" t="s">
        <v>15</v>
      </c>
      <c r="B16" s="63">
        <v>69.438266449591211</v>
      </c>
      <c r="C16" s="63">
        <v>79.450554929075906</v>
      </c>
      <c r="D16" s="63">
        <v>83.946587724221558</v>
      </c>
      <c r="E16" s="63">
        <v>87.241942073282758</v>
      </c>
      <c r="F16" s="555">
        <v>90.656932370764537</v>
      </c>
      <c r="G16" s="64">
        <f t="shared" si="0"/>
        <v>94.081409149630446</v>
      </c>
      <c r="I16" s="575">
        <v>2857099</v>
      </c>
      <c r="J16" s="575">
        <v>2687999</v>
      </c>
    </row>
    <row r="17" spans="1:10">
      <c r="A17" s="65" t="s">
        <v>16</v>
      </c>
      <c r="B17" s="66">
        <v>85.656225628946288</v>
      </c>
      <c r="C17" s="66">
        <v>91.300185653056701</v>
      </c>
      <c r="D17" s="66">
        <v>92.417119295264044</v>
      </c>
      <c r="E17" s="66">
        <v>93.298620378636571</v>
      </c>
      <c r="F17" s="556">
        <v>95.772081706088457</v>
      </c>
      <c r="G17" s="67">
        <f t="shared" si="0"/>
        <v>98.025613905595208</v>
      </c>
      <c r="I17" s="576">
        <v>7841678</v>
      </c>
      <c r="J17" s="576">
        <v>7686853</v>
      </c>
    </row>
    <row r="18" spans="1:10">
      <c r="A18" s="62" t="s">
        <v>17</v>
      </c>
      <c r="B18" s="63">
        <v>84.647666842310116</v>
      </c>
      <c r="C18" s="63">
        <v>91.517217082417929</v>
      </c>
      <c r="D18" s="63">
        <v>92.836637416529356</v>
      </c>
      <c r="E18" s="63">
        <v>93.217952066350662</v>
      </c>
      <c r="F18" s="555">
        <v>93.973844542493495</v>
      </c>
      <c r="G18" s="64">
        <f t="shared" si="0"/>
        <v>95.655446264047129</v>
      </c>
      <c r="I18" s="578">
        <v>16183020</v>
      </c>
      <c r="J18" s="577">
        <v>15479940</v>
      </c>
    </row>
    <row r="19" spans="1:10">
      <c r="A19" s="65" t="s">
        <v>18</v>
      </c>
      <c r="B19" s="66">
        <v>78.206587813472368</v>
      </c>
      <c r="C19" s="66">
        <v>86.43127412255015</v>
      </c>
      <c r="D19" s="66">
        <v>88.150447223005102</v>
      </c>
      <c r="E19" s="66">
        <v>89.411468741493394</v>
      </c>
      <c r="F19" s="556">
        <v>91.605100353750757</v>
      </c>
      <c r="G19" s="67">
        <f t="shared" si="0"/>
        <v>95.635550283959248</v>
      </c>
      <c r="I19" s="579">
        <v>4583052</v>
      </c>
      <c r="J19" s="579">
        <v>4383027</v>
      </c>
    </row>
    <row r="20" spans="1:10">
      <c r="A20" s="62" t="s">
        <v>19</v>
      </c>
      <c r="B20" s="63">
        <v>88.266095834019438</v>
      </c>
      <c r="C20" s="63">
        <v>90.33460434727175</v>
      </c>
      <c r="D20" s="63">
        <v>91.585835407201614</v>
      </c>
      <c r="E20" s="63">
        <v>91.583564125658313</v>
      </c>
      <c r="F20" s="555">
        <v>91.452113587969777</v>
      </c>
      <c r="G20" s="64">
        <f t="shared" si="0"/>
        <v>94.096643969204081</v>
      </c>
      <c r="I20" s="580">
        <v>1901681</v>
      </c>
      <c r="J20" s="580">
        <v>1789418</v>
      </c>
    </row>
    <row r="21" spans="1:10">
      <c r="A21" s="65" t="s">
        <v>20</v>
      </c>
      <c r="B21" s="66">
        <v>83.400681286191002</v>
      </c>
      <c r="C21" s="66">
        <v>86.72039132590956</v>
      </c>
      <c r="D21" s="66">
        <v>89.61567144860436</v>
      </c>
      <c r="E21" s="66">
        <v>91.350619883015739</v>
      </c>
      <c r="F21" s="556">
        <v>92.382847719553951</v>
      </c>
      <c r="G21" s="67">
        <f t="shared" si="0"/>
        <v>95.592500302899111</v>
      </c>
      <c r="I21" s="581">
        <v>1180261</v>
      </c>
      <c r="J21" s="581">
        <v>1128241</v>
      </c>
    </row>
    <row r="22" spans="1:10">
      <c r="A22" s="62" t="s">
        <v>21</v>
      </c>
      <c r="B22" s="63">
        <v>92.941795469718286</v>
      </c>
      <c r="C22" s="63">
        <v>94.482187723777642</v>
      </c>
      <c r="D22" s="63">
        <v>95.637588506948333</v>
      </c>
      <c r="E22" s="63">
        <v>95.602755282935732</v>
      </c>
      <c r="F22" s="555">
        <v>96.561030261554521</v>
      </c>
      <c r="G22" s="64">
        <f t="shared" si="0"/>
        <v>98.344888993770653</v>
      </c>
      <c r="I22" s="582">
        <v>5118992</v>
      </c>
      <c r="J22" s="582">
        <v>5034267</v>
      </c>
    </row>
    <row r="23" spans="1:10">
      <c r="A23" s="65" t="s">
        <v>22</v>
      </c>
      <c r="B23" s="66">
        <v>57.209182521005943</v>
      </c>
      <c r="C23" s="66">
        <v>67.029471866742853</v>
      </c>
      <c r="D23" s="66">
        <v>71.990538651254425</v>
      </c>
      <c r="E23" s="66">
        <v>73.274251283061105</v>
      </c>
      <c r="F23" s="556">
        <v>76.072544127086644</v>
      </c>
      <c r="G23" s="67">
        <f t="shared" si="0"/>
        <v>85.401782461444668</v>
      </c>
      <c r="I23" s="582">
        <v>3966313</v>
      </c>
      <c r="J23" s="582">
        <v>3387302</v>
      </c>
    </row>
    <row r="24" spans="1:10">
      <c r="A24" s="62" t="s">
        <v>23</v>
      </c>
      <c r="B24" s="63">
        <v>70.155847941386781</v>
      </c>
      <c r="C24" s="63">
        <v>78.648902396005752</v>
      </c>
      <c r="D24" s="63">
        <v>82.793377203709142</v>
      </c>
      <c r="E24" s="63">
        <v>85.40057877831876</v>
      </c>
      <c r="F24" s="555">
        <v>87.229054116412527</v>
      </c>
      <c r="G24" s="64">
        <f t="shared" si="0"/>
        <v>92.76879718083228</v>
      </c>
      <c r="I24" s="584">
        <v>6167494</v>
      </c>
      <c r="J24" s="583">
        <v>5721510</v>
      </c>
    </row>
    <row r="25" spans="1:10">
      <c r="A25" s="65" t="s">
        <v>24</v>
      </c>
      <c r="B25" s="66">
        <v>82.807787406678344</v>
      </c>
      <c r="C25" s="66">
        <v>89.23262900100228</v>
      </c>
      <c r="D25" s="66">
        <v>92.285545277237205</v>
      </c>
      <c r="E25" s="66">
        <v>93.72386451156035</v>
      </c>
      <c r="F25" s="556">
        <v>94.716748033601704</v>
      </c>
      <c r="G25" s="67">
        <f t="shared" si="0"/>
        <v>96.631167916090533</v>
      </c>
      <c r="I25" s="585">
        <v>2038006</v>
      </c>
      <c r="J25" s="586">
        <v>1969349</v>
      </c>
    </row>
    <row r="26" spans="1:10">
      <c r="A26" s="62" t="s">
        <v>25</v>
      </c>
      <c r="B26" s="63">
        <v>88.710847593315322</v>
      </c>
      <c r="C26" s="63">
        <v>89.099333035126051</v>
      </c>
      <c r="D26" s="63">
        <v>93.828876843728963</v>
      </c>
      <c r="E26" s="63">
        <v>94.494180705833841</v>
      </c>
      <c r="F26" s="555">
        <v>92.383454264404037</v>
      </c>
      <c r="G26" s="64">
        <f t="shared" si="0"/>
        <v>97.255465539008341</v>
      </c>
      <c r="I26" s="587">
        <v>1500218</v>
      </c>
      <c r="J26" s="588">
        <v>1459044</v>
      </c>
    </row>
    <row r="27" spans="1:10">
      <c r="A27" s="65" t="s">
        <v>26</v>
      </c>
      <c r="B27" s="66">
        <v>65.530354788927113</v>
      </c>
      <c r="C27" s="66">
        <v>73.549512809283996</v>
      </c>
      <c r="D27" s="66">
        <v>78.192506656990147</v>
      </c>
      <c r="E27" s="66">
        <v>82.742584023093954</v>
      </c>
      <c r="F27" s="556">
        <v>85.522625249395801</v>
      </c>
      <c r="G27" s="67">
        <f t="shared" si="0"/>
        <v>89.237139899332448</v>
      </c>
      <c r="I27" s="589">
        <v>2717261</v>
      </c>
      <c r="J27" s="590">
        <v>2424806</v>
      </c>
    </row>
    <row r="28" spans="1:10">
      <c r="A28" s="62" t="s">
        <v>27</v>
      </c>
      <c r="B28" s="63">
        <v>79.811216675722292</v>
      </c>
      <c r="C28" s="63">
        <v>87.987055279317076</v>
      </c>
      <c r="D28" s="63">
        <v>91.835882507337331</v>
      </c>
      <c r="E28" s="63">
        <v>93.061327073756232</v>
      </c>
      <c r="F28" s="555">
        <v>94.733874736662798</v>
      </c>
      <c r="G28" s="64">
        <f t="shared" si="0"/>
        <v>96.900611419687507</v>
      </c>
      <c r="I28" s="591">
        <v>2965230</v>
      </c>
      <c r="J28" s="592">
        <v>2873326</v>
      </c>
    </row>
    <row r="29" spans="1:10">
      <c r="A29" s="65" t="s">
        <v>28</v>
      </c>
      <c r="B29" s="66">
        <v>91.024342180620778</v>
      </c>
      <c r="C29" s="66">
        <v>93.985675880456228</v>
      </c>
      <c r="D29" s="66">
        <v>95.709290293421518</v>
      </c>
      <c r="E29" s="66">
        <v>95.187190726392814</v>
      </c>
      <c r="F29" s="556">
        <v>96.615854858938846</v>
      </c>
      <c r="G29" s="67">
        <f t="shared" si="0"/>
        <v>96.77497841172152</v>
      </c>
      <c r="I29" s="593">
        <v>2844136</v>
      </c>
      <c r="J29" s="594">
        <v>2752412</v>
      </c>
    </row>
    <row r="30" spans="1:10">
      <c r="A30" s="62" t="s">
        <v>29</v>
      </c>
      <c r="B30" s="63">
        <v>55.396637972201212</v>
      </c>
      <c r="C30" s="63">
        <v>65.117928751474977</v>
      </c>
      <c r="D30" s="63">
        <v>72.812686439955669</v>
      </c>
      <c r="E30" s="63">
        <v>76.366877294742153</v>
      </c>
      <c r="F30" s="555">
        <v>81.17594957744987</v>
      </c>
      <c r="G30" s="64">
        <f t="shared" si="0"/>
        <v>89.782265124329243</v>
      </c>
      <c r="I30" s="595">
        <v>2394288</v>
      </c>
      <c r="J30" s="596">
        <v>2149646</v>
      </c>
    </row>
    <row r="31" spans="1:10">
      <c r="A31" s="65" t="s">
        <v>30</v>
      </c>
      <c r="B31" s="66">
        <v>80.945905678602898</v>
      </c>
      <c r="C31" s="66">
        <v>88.88422068511565</v>
      </c>
      <c r="D31" s="66">
        <v>94.131445992679105</v>
      </c>
      <c r="E31" s="66">
        <v>94.745237826967269</v>
      </c>
      <c r="F31" s="556">
        <v>95.916423926543956</v>
      </c>
      <c r="G31" s="67">
        <f t="shared" si="0"/>
        <v>97.160320330303577</v>
      </c>
      <c r="I31" s="597">
        <v>3441198</v>
      </c>
      <c r="J31" s="598">
        <v>3343479</v>
      </c>
    </row>
    <row r="32" spans="1:10">
      <c r="A32" s="62" t="s">
        <v>31</v>
      </c>
      <c r="B32" s="63">
        <v>90.92350433996431</v>
      </c>
      <c r="C32" s="63">
        <v>95.633772780587194</v>
      </c>
      <c r="D32" s="63">
        <v>96.261959527888266</v>
      </c>
      <c r="E32" s="63">
        <v>97.310876386248864</v>
      </c>
      <c r="F32" s="555">
        <v>98.241441720296976</v>
      </c>
      <c r="G32" s="64">
        <f t="shared" si="0"/>
        <v>98.762272370801227</v>
      </c>
      <c r="I32" s="599">
        <v>1272574</v>
      </c>
      <c r="J32" s="600">
        <v>1256823</v>
      </c>
    </row>
    <row r="33" spans="1:10" ht="15" customHeight="1">
      <c r="A33" s="65" t="s">
        <v>32</v>
      </c>
      <c r="B33" s="66">
        <v>57.484773312749148</v>
      </c>
      <c r="C33" s="66">
        <v>62.197681227449507</v>
      </c>
      <c r="D33" s="66">
        <v>69.856486193214351</v>
      </c>
      <c r="E33" s="66">
        <v>76.321329360471651</v>
      </c>
      <c r="F33" s="556">
        <v>80.255200378342067</v>
      </c>
      <c r="G33" s="67">
        <f t="shared" si="0"/>
        <v>86.5453661188116</v>
      </c>
      <c r="I33" s="601">
        <v>8109444</v>
      </c>
      <c r="J33" s="602">
        <v>7018348</v>
      </c>
    </row>
    <row r="34" spans="1:10">
      <c r="A34" s="62" t="s">
        <v>33</v>
      </c>
      <c r="B34" s="63">
        <v>70.179762753039427</v>
      </c>
      <c r="C34" s="63">
        <v>85.538644253137392</v>
      </c>
      <c r="D34" s="63">
        <v>93.708418696491663</v>
      </c>
      <c r="E34" s="63">
        <v>96.142976192752229</v>
      </c>
      <c r="F34" s="555">
        <v>97.2372161655978</v>
      </c>
      <c r="G34" s="64">
        <f t="shared" si="0"/>
        <v>98.293607839414321</v>
      </c>
      <c r="I34" s="603">
        <v>2096177</v>
      </c>
      <c r="J34" s="604">
        <v>2060408</v>
      </c>
    </row>
    <row r="35" spans="1:10">
      <c r="A35" s="65" t="s">
        <v>34</v>
      </c>
      <c r="B35" s="66">
        <v>74.776630842643328</v>
      </c>
      <c r="C35" s="66">
        <v>82.705943628738595</v>
      </c>
      <c r="D35" s="66">
        <v>87.960345313344433</v>
      </c>
      <c r="E35" s="66">
        <v>92.838922885540882</v>
      </c>
      <c r="F35" s="556">
        <v>94.310735895638643</v>
      </c>
      <c r="G35" s="67">
        <f t="shared" si="0"/>
        <v>96.798754131625557</v>
      </c>
      <c r="I35" s="605">
        <v>1578979</v>
      </c>
      <c r="J35" s="607">
        <v>1528432</v>
      </c>
    </row>
    <row r="36" spans="1:10" ht="15.75" thickBot="1">
      <c r="A36" s="68" t="s">
        <v>35</v>
      </c>
      <c r="B36" s="69">
        <v>78.394310831224431</v>
      </c>
      <c r="C36" s="69">
        <v>84.580698939514718</v>
      </c>
      <c r="D36" s="69">
        <v>87.832385772568912</v>
      </c>
      <c r="E36" s="69">
        <v>89.198364253549798</v>
      </c>
      <c r="F36" s="557">
        <v>90.938710157609592</v>
      </c>
      <c r="G36" s="70">
        <f t="shared" si="0"/>
        <v>94.352248938897375</v>
      </c>
      <c r="I36" s="564">
        <f>SUM(I4:I35)</f>
        <v>119466296</v>
      </c>
      <c r="J36" s="564">
        <f>SUM(J4:J35)</f>
        <v>112719137</v>
      </c>
    </row>
    <row r="37" spans="1:10" ht="52.5" customHeight="1">
      <c r="A37" s="880" t="s">
        <v>566</v>
      </c>
      <c r="B37" s="881"/>
      <c r="C37" s="881"/>
      <c r="D37" s="881"/>
      <c r="E37" s="881"/>
      <c r="F37" s="881"/>
      <c r="G37" s="881"/>
      <c r="I37" s="560" t="s">
        <v>527</v>
      </c>
      <c r="J37" s="560" t="s">
        <v>527</v>
      </c>
    </row>
    <row r="38" spans="1:10" ht="12" customHeight="1">
      <c r="A38" s="11" t="s">
        <v>36</v>
      </c>
    </row>
    <row r="39" spans="1:10" ht="59.25" customHeight="1">
      <c r="A39" s="878" t="s">
        <v>567</v>
      </c>
      <c r="B39" s="878"/>
      <c r="C39" s="878"/>
      <c r="D39" s="878"/>
      <c r="E39" s="878"/>
      <c r="F39" s="878"/>
      <c r="G39" s="878"/>
    </row>
    <row r="40" spans="1:10" ht="9.9499999999999993" customHeight="1">
      <c r="A40" s="11" t="s">
        <v>37</v>
      </c>
    </row>
    <row r="41" spans="1:10" ht="40.5" customHeight="1">
      <c r="A41" s="858" t="s">
        <v>43</v>
      </c>
      <c r="B41" s="858"/>
      <c r="C41" s="858"/>
      <c r="D41" s="858"/>
      <c r="E41" s="858"/>
      <c r="F41" s="858"/>
      <c r="G41" s="858"/>
    </row>
  </sheetData>
  <mergeCells count="4">
    <mergeCell ref="A37:G37"/>
    <mergeCell ref="A39:G39"/>
    <mergeCell ref="A41:G41"/>
    <mergeCell ref="A1:G1"/>
  </mergeCells>
  <pageMargins left="0.7" right="0.7" top="0.75" bottom="0.75" header="0.3" footer="0.3"/>
  <pageSetup orientation="portrait" r:id="rId1"/>
  <webPublishItems count="1">
    <webPublishItem id="30545" divId="Copia de Amb en núm _ formato de libro - Act 05-09-2017 _vf_g_30545" sourceType="range" sourceRef="A1:G41" destinationFile="C:\Users\lizzeth.romero\Documents\Numeralia_2017\C5.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41"/>
  <sheetViews>
    <sheetView zoomScaleNormal="100" workbookViewId="0">
      <pane ySplit="3" topLeftCell="A4" activePane="bottomLeft" state="frozen"/>
      <selection pane="bottomLeft" sqref="A1:G1"/>
    </sheetView>
  </sheetViews>
  <sheetFormatPr baseColWidth="10" defaultRowHeight="15"/>
  <cols>
    <col min="1" max="1" width="18.28515625" customWidth="1"/>
    <col min="2" max="5" width="14.42578125" customWidth="1"/>
    <col min="6" max="6" width="14.42578125" style="606" customWidth="1"/>
    <col min="7" max="7" width="14.42578125" customWidth="1"/>
    <col min="255" max="255" width="14.7109375" customWidth="1"/>
    <col min="256" max="260" width="14.42578125" customWidth="1"/>
    <col min="511" max="511" width="14.7109375" customWidth="1"/>
    <col min="512" max="516" width="14.42578125" customWidth="1"/>
    <col min="767" max="767" width="14.7109375" customWidth="1"/>
    <col min="768" max="772" width="14.42578125" customWidth="1"/>
    <col min="1023" max="1023" width="14.7109375" customWidth="1"/>
    <col min="1024" max="1028" width="14.42578125" customWidth="1"/>
    <col min="1279" max="1279" width="14.7109375" customWidth="1"/>
    <col min="1280" max="1284" width="14.42578125" customWidth="1"/>
    <col min="1535" max="1535" width="14.7109375" customWidth="1"/>
    <col min="1536" max="1540" width="14.42578125" customWidth="1"/>
    <col min="1791" max="1791" width="14.7109375" customWidth="1"/>
    <col min="1792" max="1796" width="14.42578125" customWidth="1"/>
    <col min="2047" max="2047" width="14.7109375" customWidth="1"/>
    <col min="2048" max="2052" width="14.42578125" customWidth="1"/>
    <col min="2303" max="2303" width="14.7109375" customWidth="1"/>
    <col min="2304" max="2308" width="14.42578125" customWidth="1"/>
    <col min="2559" max="2559" width="14.7109375" customWidth="1"/>
    <col min="2560" max="2564" width="14.42578125" customWidth="1"/>
    <col min="2815" max="2815" width="14.7109375" customWidth="1"/>
    <col min="2816" max="2820" width="14.42578125" customWidth="1"/>
    <col min="3071" max="3071" width="14.7109375" customWidth="1"/>
    <col min="3072" max="3076" width="14.42578125" customWidth="1"/>
    <col min="3327" max="3327" width="14.7109375" customWidth="1"/>
    <col min="3328" max="3332" width="14.42578125" customWidth="1"/>
    <col min="3583" max="3583" width="14.7109375" customWidth="1"/>
    <col min="3584" max="3588" width="14.42578125" customWidth="1"/>
    <col min="3839" max="3839" width="14.7109375" customWidth="1"/>
    <col min="3840" max="3844" width="14.42578125" customWidth="1"/>
    <col min="4095" max="4095" width="14.7109375" customWidth="1"/>
    <col min="4096" max="4100" width="14.42578125" customWidth="1"/>
    <col min="4351" max="4351" width="14.7109375" customWidth="1"/>
    <col min="4352" max="4356" width="14.42578125" customWidth="1"/>
    <col min="4607" max="4607" width="14.7109375" customWidth="1"/>
    <col min="4608" max="4612" width="14.42578125" customWidth="1"/>
    <col min="4863" max="4863" width="14.7109375" customWidth="1"/>
    <col min="4864" max="4868" width="14.42578125" customWidth="1"/>
    <col min="5119" max="5119" width="14.7109375" customWidth="1"/>
    <col min="5120" max="5124" width="14.42578125" customWidth="1"/>
    <col min="5375" max="5375" width="14.7109375" customWidth="1"/>
    <col min="5376" max="5380" width="14.42578125" customWidth="1"/>
    <col min="5631" max="5631" width="14.7109375" customWidth="1"/>
    <col min="5632" max="5636" width="14.42578125" customWidth="1"/>
    <col min="5887" max="5887" width="14.7109375" customWidth="1"/>
    <col min="5888" max="5892" width="14.42578125" customWidth="1"/>
    <col min="6143" max="6143" width="14.7109375" customWidth="1"/>
    <col min="6144" max="6148" width="14.42578125" customWidth="1"/>
    <col min="6399" max="6399" width="14.7109375" customWidth="1"/>
    <col min="6400" max="6404" width="14.42578125" customWidth="1"/>
    <col min="6655" max="6655" width="14.7109375" customWidth="1"/>
    <col min="6656" max="6660" width="14.42578125" customWidth="1"/>
    <col min="6911" max="6911" width="14.7109375" customWidth="1"/>
    <col min="6912" max="6916" width="14.42578125" customWidth="1"/>
    <col min="7167" max="7167" width="14.7109375" customWidth="1"/>
    <col min="7168" max="7172" width="14.42578125" customWidth="1"/>
    <col min="7423" max="7423" width="14.7109375" customWidth="1"/>
    <col min="7424" max="7428" width="14.42578125" customWidth="1"/>
    <col min="7679" max="7679" width="14.7109375" customWidth="1"/>
    <col min="7680" max="7684" width="14.42578125" customWidth="1"/>
    <col min="7935" max="7935" width="14.7109375" customWidth="1"/>
    <col min="7936" max="7940" width="14.42578125" customWidth="1"/>
    <col min="8191" max="8191" width="14.7109375" customWidth="1"/>
    <col min="8192" max="8196" width="14.42578125" customWidth="1"/>
    <col min="8447" max="8447" width="14.7109375" customWidth="1"/>
    <col min="8448" max="8452" width="14.42578125" customWidth="1"/>
    <col min="8703" max="8703" width="14.7109375" customWidth="1"/>
    <col min="8704" max="8708" width="14.42578125" customWidth="1"/>
    <col min="8959" max="8959" width="14.7109375" customWidth="1"/>
    <col min="8960" max="8964" width="14.42578125" customWidth="1"/>
    <col min="9215" max="9215" width="14.7109375" customWidth="1"/>
    <col min="9216" max="9220" width="14.42578125" customWidth="1"/>
    <col min="9471" max="9471" width="14.7109375" customWidth="1"/>
    <col min="9472" max="9476" width="14.42578125" customWidth="1"/>
    <col min="9727" max="9727" width="14.7109375" customWidth="1"/>
    <col min="9728" max="9732" width="14.42578125" customWidth="1"/>
    <col min="9983" max="9983" width="14.7109375" customWidth="1"/>
    <col min="9984" max="9988" width="14.42578125" customWidth="1"/>
    <col min="10239" max="10239" width="14.7109375" customWidth="1"/>
    <col min="10240" max="10244" width="14.42578125" customWidth="1"/>
    <col min="10495" max="10495" width="14.7109375" customWidth="1"/>
    <col min="10496" max="10500" width="14.42578125" customWidth="1"/>
    <col min="10751" max="10751" width="14.7109375" customWidth="1"/>
    <col min="10752" max="10756" width="14.42578125" customWidth="1"/>
    <col min="11007" max="11007" width="14.7109375" customWidth="1"/>
    <col min="11008" max="11012" width="14.42578125" customWidth="1"/>
    <col min="11263" max="11263" width="14.7109375" customWidth="1"/>
    <col min="11264" max="11268" width="14.42578125" customWidth="1"/>
    <col min="11519" max="11519" width="14.7109375" customWidth="1"/>
    <col min="11520" max="11524" width="14.42578125" customWidth="1"/>
    <col min="11775" max="11775" width="14.7109375" customWidth="1"/>
    <col min="11776" max="11780" width="14.42578125" customWidth="1"/>
    <col min="12031" max="12031" width="14.7109375" customWidth="1"/>
    <col min="12032" max="12036" width="14.42578125" customWidth="1"/>
    <col min="12287" max="12287" width="14.7109375" customWidth="1"/>
    <col min="12288" max="12292" width="14.42578125" customWidth="1"/>
    <col min="12543" max="12543" width="14.7109375" customWidth="1"/>
    <col min="12544" max="12548" width="14.42578125" customWidth="1"/>
    <col min="12799" max="12799" width="14.7109375" customWidth="1"/>
    <col min="12800" max="12804" width="14.42578125" customWidth="1"/>
    <col min="13055" max="13055" width="14.7109375" customWidth="1"/>
    <col min="13056" max="13060" width="14.42578125" customWidth="1"/>
    <col min="13311" max="13311" width="14.7109375" customWidth="1"/>
    <col min="13312" max="13316" width="14.42578125" customWidth="1"/>
    <col min="13567" max="13567" width="14.7109375" customWidth="1"/>
    <col min="13568" max="13572" width="14.42578125" customWidth="1"/>
    <col min="13823" max="13823" width="14.7109375" customWidth="1"/>
    <col min="13824" max="13828" width="14.42578125" customWidth="1"/>
    <col min="14079" max="14079" width="14.7109375" customWidth="1"/>
    <col min="14080" max="14084" width="14.42578125" customWidth="1"/>
    <col min="14335" max="14335" width="14.7109375" customWidth="1"/>
    <col min="14336" max="14340" width="14.42578125" customWidth="1"/>
    <col min="14591" max="14591" width="14.7109375" customWidth="1"/>
    <col min="14592" max="14596" width="14.42578125" customWidth="1"/>
    <col min="14847" max="14847" width="14.7109375" customWidth="1"/>
    <col min="14848" max="14852" width="14.42578125" customWidth="1"/>
    <col min="15103" max="15103" width="14.7109375" customWidth="1"/>
    <col min="15104" max="15108" width="14.42578125" customWidth="1"/>
    <col min="15359" max="15359" width="14.7109375" customWidth="1"/>
    <col min="15360" max="15364" width="14.42578125" customWidth="1"/>
    <col min="15615" max="15615" width="14.7109375" customWidth="1"/>
    <col min="15616" max="15620" width="14.42578125" customWidth="1"/>
    <col min="15871" max="15871" width="14.7109375" customWidth="1"/>
    <col min="15872" max="15876" width="14.42578125" customWidth="1"/>
    <col min="16127" max="16127" width="14.7109375" customWidth="1"/>
    <col min="16128" max="16132" width="14.42578125" customWidth="1"/>
  </cols>
  <sheetData>
    <row r="1" spans="1:7" ht="17.25" customHeight="1">
      <c r="A1" s="882" t="s">
        <v>44</v>
      </c>
      <c r="B1" s="882"/>
      <c r="C1" s="882"/>
      <c r="D1" s="882"/>
      <c r="E1" s="882"/>
      <c r="F1" s="882"/>
      <c r="G1" s="882"/>
    </row>
    <row r="2" spans="1:7" ht="15.75" thickBot="1">
      <c r="A2" s="25" t="s">
        <v>41</v>
      </c>
    </row>
    <row r="3" spans="1:7" ht="18" customHeight="1">
      <c r="A3" s="700" t="s">
        <v>2</v>
      </c>
      <c r="B3" s="71">
        <v>1990</v>
      </c>
      <c r="C3" s="71">
        <v>1995</v>
      </c>
      <c r="D3" s="71">
        <v>2000</v>
      </c>
      <c r="E3" s="71">
        <v>2005</v>
      </c>
      <c r="F3" s="609">
        <v>2010</v>
      </c>
      <c r="G3" s="72">
        <v>2015</v>
      </c>
    </row>
    <row r="4" spans="1:7">
      <c r="A4" s="62" t="s">
        <v>3</v>
      </c>
      <c r="B4" s="63">
        <v>85.173299820024567</v>
      </c>
      <c r="C4" s="63">
        <v>93.730754588920931</v>
      </c>
      <c r="D4" s="63">
        <v>94.543011211777056</v>
      </c>
      <c r="E4" s="63">
        <v>96.86524297207545</v>
      </c>
      <c r="F4" s="555">
        <v>98.086333635337738</v>
      </c>
      <c r="G4" s="64">
        <v>98.859216178000693</v>
      </c>
    </row>
    <row r="5" spans="1:7">
      <c r="A5" s="65" t="s">
        <v>4</v>
      </c>
      <c r="B5" s="66">
        <v>65.403322407213096</v>
      </c>
      <c r="C5" s="66">
        <v>76.024763047940453</v>
      </c>
      <c r="D5" s="66">
        <v>80.730741344295879</v>
      </c>
      <c r="E5" s="66">
        <v>88.911048986057182</v>
      </c>
      <c r="F5" s="556">
        <v>93.084916581634388</v>
      </c>
      <c r="G5" s="67">
        <v>96.424567357950295</v>
      </c>
    </row>
    <row r="6" spans="1:7">
      <c r="A6" s="62" t="s">
        <v>5</v>
      </c>
      <c r="B6" s="63">
        <v>64.408031848654375</v>
      </c>
      <c r="C6" s="63">
        <v>74.550651393842742</v>
      </c>
      <c r="D6" s="63">
        <v>79.945550924770004</v>
      </c>
      <c r="E6" s="63">
        <v>89.704891189738802</v>
      </c>
      <c r="F6" s="555">
        <v>93.684797426865146</v>
      </c>
      <c r="G6" s="64">
        <v>96.658826180650394</v>
      </c>
    </row>
    <row r="7" spans="1:7">
      <c r="A7" s="65" t="s">
        <v>6</v>
      </c>
      <c r="B7" s="66">
        <v>44.182551459118066</v>
      </c>
      <c r="C7" s="66">
        <v>58.467500418335447</v>
      </c>
      <c r="D7" s="66">
        <v>60.815606461995905</v>
      </c>
      <c r="E7" s="66">
        <v>78.390363877492376</v>
      </c>
      <c r="F7" s="556">
        <v>84.915164075908223</v>
      </c>
      <c r="G7" s="67">
        <v>91.875714304772998</v>
      </c>
    </row>
    <row r="8" spans="1:7">
      <c r="A8" s="62" t="s">
        <v>7</v>
      </c>
      <c r="B8" s="63">
        <v>67.330855961467947</v>
      </c>
      <c r="C8" s="63">
        <v>76.08106728175926</v>
      </c>
      <c r="D8" s="63">
        <v>83.295309469594642</v>
      </c>
      <c r="E8" s="63">
        <v>91.5130524784649</v>
      </c>
      <c r="F8" s="555">
        <v>95.412679173732045</v>
      </c>
      <c r="G8" s="64">
        <v>97.068607547121303</v>
      </c>
    </row>
    <row r="9" spans="1:7">
      <c r="A9" s="65" t="s">
        <v>8</v>
      </c>
      <c r="B9" s="66">
        <v>81.837881811716073</v>
      </c>
      <c r="C9" s="66">
        <v>93.943889214415989</v>
      </c>
      <c r="D9" s="66">
        <v>93.117076163211379</v>
      </c>
      <c r="E9" s="66">
        <v>98.241852092494184</v>
      </c>
      <c r="F9" s="556">
        <v>98.685965263777405</v>
      </c>
      <c r="G9" s="67">
        <v>99.055418010255096</v>
      </c>
    </row>
    <row r="10" spans="1:7">
      <c r="A10" s="62" t="s">
        <v>9</v>
      </c>
      <c r="B10" s="63">
        <v>38.407891836423254</v>
      </c>
      <c r="C10" s="63">
        <v>52.564140014571983</v>
      </c>
      <c r="D10" s="63">
        <v>59.335801743850183</v>
      </c>
      <c r="E10" s="63">
        <v>74.71021433299812</v>
      </c>
      <c r="F10" s="555">
        <v>80.997558669724455</v>
      </c>
      <c r="G10" s="64">
        <v>86.926058403395103</v>
      </c>
    </row>
    <row r="11" spans="1:7">
      <c r="A11" s="65" t="s">
        <v>10</v>
      </c>
      <c r="B11" s="66">
        <v>65.761560492995301</v>
      </c>
      <c r="C11" s="66">
        <v>79.015780680120628</v>
      </c>
      <c r="D11" s="66">
        <v>84.345656298043522</v>
      </c>
      <c r="E11" s="66">
        <v>89.784644325522351</v>
      </c>
      <c r="F11" s="556">
        <v>92.091692198325163</v>
      </c>
      <c r="G11" s="67">
        <v>93.153671563209201</v>
      </c>
    </row>
    <row r="12" spans="1:7">
      <c r="A12" s="699" t="s">
        <v>523</v>
      </c>
      <c r="B12" s="63">
        <v>93.297224227308277</v>
      </c>
      <c r="C12" s="63">
        <v>97.699700323040716</v>
      </c>
      <c r="D12" s="63">
        <v>98.131646331138228</v>
      </c>
      <c r="E12" s="63">
        <v>98.593853467046515</v>
      </c>
      <c r="F12" s="555">
        <v>99.066267767551224</v>
      </c>
      <c r="G12" s="64">
        <v>98.830875076575097</v>
      </c>
    </row>
    <row r="13" spans="1:7">
      <c r="A13" s="65" t="s">
        <v>12</v>
      </c>
      <c r="B13" s="66">
        <v>52.489895960991895</v>
      </c>
      <c r="C13" s="66">
        <v>64.711832895888008</v>
      </c>
      <c r="D13" s="66">
        <v>71.765042719822901</v>
      </c>
      <c r="E13" s="66">
        <v>82.596553520147694</v>
      </c>
      <c r="F13" s="556">
        <v>87.610919774045186</v>
      </c>
      <c r="G13" s="67">
        <v>91.833580038906703</v>
      </c>
    </row>
    <row r="14" spans="1:7">
      <c r="A14" s="62" t="s">
        <v>13</v>
      </c>
      <c r="B14" s="63">
        <v>58.008063872296091</v>
      </c>
      <c r="C14" s="63">
        <v>70.619299743497706</v>
      </c>
      <c r="D14" s="63">
        <v>75.322756721351169</v>
      </c>
      <c r="E14" s="63">
        <v>85.768395290137789</v>
      </c>
      <c r="F14" s="555">
        <v>90.321982257741922</v>
      </c>
      <c r="G14" s="64">
        <v>93.897026320029795</v>
      </c>
    </row>
    <row r="15" spans="1:7">
      <c r="A15" s="65" t="s">
        <v>14</v>
      </c>
      <c r="B15" s="66">
        <v>34.763848694804913</v>
      </c>
      <c r="C15" s="66">
        <v>46.319879996834779</v>
      </c>
      <c r="D15" s="66">
        <v>49.690883174024584</v>
      </c>
      <c r="E15" s="66">
        <v>64.176317029352674</v>
      </c>
      <c r="F15" s="556">
        <v>74.04648850720119</v>
      </c>
      <c r="G15" s="67">
        <v>81.744495078515499</v>
      </c>
    </row>
    <row r="16" spans="1:7">
      <c r="A16" s="62" t="s">
        <v>15</v>
      </c>
      <c r="B16" s="63">
        <v>41.649541568111523</v>
      </c>
      <c r="C16" s="63">
        <v>56.236928007596887</v>
      </c>
      <c r="D16" s="63">
        <v>63.955722801748095</v>
      </c>
      <c r="E16" s="63">
        <v>79.083608757962821</v>
      </c>
      <c r="F16" s="555">
        <v>85.01241728910972</v>
      </c>
      <c r="G16" s="64">
        <v>91.085888168383406</v>
      </c>
    </row>
    <row r="17" spans="1:7">
      <c r="A17" s="65" t="s">
        <v>16</v>
      </c>
      <c r="B17" s="66">
        <v>80.277427230409231</v>
      </c>
      <c r="C17" s="66">
        <v>89.549840847230456</v>
      </c>
      <c r="D17" s="66">
        <v>91.232109270377819</v>
      </c>
      <c r="E17" s="66">
        <v>95.802171438739222</v>
      </c>
      <c r="F17" s="556">
        <v>97.381000197510048</v>
      </c>
      <c r="G17" s="67">
        <v>98.169384154768906</v>
      </c>
    </row>
    <row r="18" spans="1:7">
      <c r="A18" s="62" t="s">
        <v>17</v>
      </c>
      <c r="B18" s="63">
        <v>72.5065343663709</v>
      </c>
      <c r="C18" s="63">
        <v>83.416440725765312</v>
      </c>
      <c r="D18" s="63">
        <v>84.925831307032794</v>
      </c>
      <c r="E18" s="63">
        <v>91.247361953031699</v>
      </c>
      <c r="F18" s="555">
        <v>93.610063828475361</v>
      </c>
      <c r="G18" s="64">
        <v>95.541932222786599</v>
      </c>
    </row>
    <row r="19" spans="1:7">
      <c r="A19" s="65" t="s">
        <v>18</v>
      </c>
      <c r="B19" s="66">
        <v>55.49625538910297</v>
      </c>
      <c r="C19" s="66">
        <v>69.310363544897129</v>
      </c>
      <c r="D19" s="66">
        <v>72.882800203084315</v>
      </c>
      <c r="E19" s="66">
        <v>84.232151127612937</v>
      </c>
      <c r="F19" s="556">
        <v>87.982081602861712</v>
      </c>
      <c r="G19" s="67">
        <v>92.197470157440904</v>
      </c>
    </row>
    <row r="20" spans="1:7">
      <c r="A20" s="62" t="s">
        <v>19</v>
      </c>
      <c r="B20" s="63">
        <v>66.984340101415683</v>
      </c>
      <c r="C20" s="63">
        <v>81.163657036640174</v>
      </c>
      <c r="D20" s="63">
        <v>83.575765804147025</v>
      </c>
      <c r="E20" s="63">
        <v>92.5901387868673</v>
      </c>
      <c r="F20" s="555">
        <v>94.979988427180416</v>
      </c>
      <c r="G20" s="64">
        <v>97.340826353105498</v>
      </c>
    </row>
    <row r="21" spans="1:7">
      <c r="A21" s="65" t="s">
        <v>20</v>
      </c>
      <c r="B21" s="66">
        <v>59.131254778482855</v>
      </c>
      <c r="C21" s="66">
        <v>75.021978269690266</v>
      </c>
      <c r="D21" s="66">
        <v>78.8051434746544</v>
      </c>
      <c r="E21" s="66">
        <v>90.936251224197576</v>
      </c>
      <c r="F21" s="556">
        <v>93.071816648680965</v>
      </c>
      <c r="G21" s="67">
        <v>94.042927793089802</v>
      </c>
    </row>
    <row r="22" spans="1:7">
      <c r="A22" s="62" t="s">
        <v>21</v>
      </c>
      <c r="B22" s="63">
        <v>80.845532917985423</v>
      </c>
      <c r="C22" s="63">
        <v>88.623243575283752</v>
      </c>
      <c r="D22" s="63">
        <v>91.050035646061062</v>
      </c>
      <c r="E22" s="63">
        <v>95.276963996373112</v>
      </c>
      <c r="F22" s="555">
        <v>96.044450477124883</v>
      </c>
      <c r="G22" s="64">
        <v>97.642563223384599</v>
      </c>
    </row>
    <row r="23" spans="1:7">
      <c r="A23" s="65" t="s">
        <v>22</v>
      </c>
      <c r="B23" s="66">
        <v>28.532805895241747</v>
      </c>
      <c r="C23" s="66">
        <v>41.971305350196737</v>
      </c>
      <c r="D23" s="66">
        <v>42.908597950919109</v>
      </c>
      <c r="E23" s="66">
        <v>59.995406297606365</v>
      </c>
      <c r="F23" s="556">
        <v>69.200244030285845</v>
      </c>
      <c r="G23" s="67">
        <v>73.381979687432604</v>
      </c>
    </row>
    <row r="24" spans="1:7">
      <c r="A24" s="62" t="s">
        <v>23</v>
      </c>
      <c r="B24" s="63">
        <v>45.289831936910176</v>
      </c>
      <c r="C24" s="63">
        <v>56.520077062925679</v>
      </c>
      <c r="D24" s="63">
        <v>62.834668963954044</v>
      </c>
      <c r="E24" s="63">
        <v>79.033998226908139</v>
      </c>
      <c r="F24" s="555">
        <v>86.3373732778049</v>
      </c>
      <c r="G24" s="64">
        <v>90.832759626519305</v>
      </c>
    </row>
    <row r="25" spans="1:7">
      <c r="A25" s="65" t="s">
        <v>24</v>
      </c>
      <c r="B25" s="66">
        <v>53.988717382432725</v>
      </c>
      <c r="C25" s="66">
        <v>67.232431276760082</v>
      </c>
      <c r="D25" s="66">
        <v>73.715548440227764</v>
      </c>
      <c r="E25" s="66">
        <v>85.573274993151145</v>
      </c>
      <c r="F25" s="556">
        <v>90.417247727508794</v>
      </c>
      <c r="G25" s="67">
        <v>95.084705344341501</v>
      </c>
    </row>
    <row r="26" spans="1:7">
      <c r="A26" s="62" t="s">
        <v>25</v>
      </c>
      <c r="B26" s="63">
        <v>54.341163814670267</v>
      </c>
      <c r="C26" s="63">
        <v>76.114454430736117</v>
      </c>
      <c r="D26" s="63">
        <v>81.262401471147214</v>
      </c>
      <c r="E26" s="63">
        <v>89.469487738403103</v>
      </c>
      <c r="F26" s="555">
        <v>92.715416388623751</v>
      </c>
      <c r="G26" s="64">
        <v>96.687548076346204</v>
      </c>
    </row>
    <row r="27" spans="1:7">
      <c r="A27" s="65" t="s">
        <v>26</v>
      </c>
      <c r="B27" s="66">
        <v>46.218612352506192</v>
      </c>
      <c r="C27" s="66">
        <v>53.489389460623315</v>
      </c>
      <c r="D27" s="66">
        <v>59.183096591656103</v>
      </c>
      <c r="E27" s="66">
        <v>74.242355503130383</v>
      </c>
      <c r="F27" s="556">
        <v>79.652236358181852</v>
      </c>
      <c r="G27" s="67">
        <v>86.005834551778406</v>
      </c>
    </row>
    <row r="28" spans="1:7">
      <c r="A28" s="62" t="s">
        <v>27</v>
      </c>
      <c r="B28" s="63">
        <v>53.455391807979659</v>
      </c>
      <c r="C28" s="63">
        <v>67.283135274073473</v>
      </c>
      <c r="D28" s="63">
        <v>73.118105100734127</v>
      </c>
      <c r="E28" s="63">
        <v>86.375533333280401</v>
      </c>
      <c r="F28" s="555">
        <v>91.078419525461626</v>
      </c>
      <c r="G28" s="64">
        <v>93.962593120938294</v>
      </c>
    </row>
    <row r="29" spans="1:7">
      <c r="A29" s="65" t="s">
        <v>28</v>
      </c>
      <c r="B29" s="66">
        <v>64.878322459106272</v>
      </c>
      <c r="C29" s="66">
        <v>73.469086181826782</v>
      </c>
      <c r="D29" s="66">
        <v>78.183505779043202</v>
      </c>
      <c r="E29" s="66">
        <v>85.385652901588031</v>
      </c>
      <c r="F29" s="556">
        <v>89.223862602078825</v>
      </c>
      <c r="G29" s="67">
        <v>91.931363338462006</v>
      </c>
    </row>
    <row r="30" spans="1:7">
      <c r="A30" s="62" t="s">
        <v>29</v>
      </c>
      <c r="B30" s="63">
        <v>60.603367385825479</v>
      </c>
      <c r="C30" s="63">
        <v>82.030787278295321</v>
      </c>
      <c r="D30" s="63">
        <v>84.428055484530802</v>
      </c>
      <c r="E30" s="63">
        <v>93.352596293129437</v>
      </c>
      <c r="F30" s="555">
        <v>95.40757760110705</v>
      </c>
      <c r="G30" s="64">
        <v>97.270545565111604</v>
      </c>
    </row>
    <row r="31" spans="1:7">
      <c r="A31" s="65" t="s">
        <v>30</v>
      </c>
      <c r="B31" s="66">
        <v>57.788037475052192</v>
      </c>
      <c r="C31" s="66">
        <v>65.618175733095697</v>
      </c>
      <c r="D31" s="66">
        <v>73.363285013853968</v>
      </c>
      <c r="E31" s="66">
        <v>82.382776622587329</v>
      </c>
      <c r="F31" s="556">
        <v>86.906569279266094</v>
      </c>
      <c r="G31" s="67">
        <v>91.208846454054594</v>
      </c>
    </row>
    <row r="32" spans="1:7">
      <c r="A32" s="62" t="s">
        <v>31</v>
      </c>
      <c r="B32" s="63">
        <v>57.084566702075222</v>
      </c>
      <c r="C32" s="63">
        <v>75.508812766430495</v>
      </c>
      <c r="D32" s="63">
        <v>81.940824581010276</v>
      </c>
      <c r="E32" s="63">
        <v>90.625580963004268</v>
      </c>
      <c r="F32" s="555">
        <v>94.523904716457949</v>
      </c>
      <c r="G32" s="64">
        <v>96.694023294519596</v>
      </c>
    </row>
    <row r="33" spans="1:7">
      <c r="A33" s="65" t="s">
        <v>32</v>
      </c>
      <c r="B33" s="66">
        <v>50.071425256093463</v>
      </c>
      <c r="C33" s="66">
        <v>60.441148175439452</v>
      </c>
      <c r="D33" s="66">
        <v>64.617509667309236</v>
      </c>
      <c r="E33" s="66">
        <v>77.694012526652827</v>
      </c>
      <c r="F33" s="556">
        <v>82.556604308273393</v>
      </c>
      <c r="G33" s="67">
        <v>87.555657329898295</v>
      </c>
    </row>
    <row r="34" spans="1:7">
      <c r="A34" s="62" t="s">
        <v>33</v>
      </c>
      <c r="B34" s="63">
        <v>42.058060157204721</v>
      </c>
      <c r="C34" s="63">
        <v>48.784307606604393</v>
      </c>
      <c r="D34" s="63">
        <v>54.595571589277149</v>
      </c>
      <c r="E34" s="63">
        <v>68.244332156597693</v>
      </c>
      <c r="F34" s="555">
        <v>78.768748161944913</v>
      </c>
      <c r="G34" s="64">
        <v>86.819242840656997</v>
      </c>
    </row>
    <row r="35" spans="1:7">
      <c r="A35" s="65" t="s">
        <v>34</v>
      </c>
      <c r="B35" s="66">
        <v>44.970477040057773</v>
      </c>
      <c r="C35" s="66">
        <v>57.978598853842392</v>
      </c>
      <c r="D35" s="66">
        <v>69.312889482929478</v>
      </c>
      <c r="E35" s="66">
        <v>84.180925426727995</v>
      </c>
      <c r="F35" s="556">
        <v>89.067043930850559</v>
      </c>
      <c r="G35" s="67">
        <v>93.135754180391203</v>
      </c>
    </row>
    <row r="36" spans="1:7" ht="15.75" thickBot="1">
      <c r="A36" s="68" t="s">
        <v>35</v>
      </c>
      <c r="B36" s="69">
        <v>61.484955632595565</v>
      </c>
      <c r="C36" s="69">
        <v>72.401762345151994</v>
      </c>
      <c r="D36" s="69">
        <v>76.178809624843396</v>
      </c>
      <c r="E36" s="69">
        <v>85.61681059953527</v>
      </c>
      <c r="F36" s="557">
        <v>89.607415572284239</v>
      </c>
      <c r="G36" s="70">
        <v>92.817826209326796</v>
      </c>
    </row>
    <row r="37" spans="1:7" ht="42.75" customHeight="1">
      <c r="A37" s="883" t="s">
        <v>568</v>
      </c>
      <c r="B37" s="884"/>
      <c r="C37" s="884"/>
      <c r="D37" s="884"/>
      <c r="E37" s="884"/>
      <c r="F37" s="884"/>
      <c r="G37" s="884"/>
    </row>
    <row r="38" spans="1:7">
      <c r="A38" s="11" t="s">
        <v>36</v>
      </c>
    </row>
    <row r="39" spans="1:7" ht="57.75" customHeight="1">
      <c r="A39" s="878" t="s">
        <v>567</v>
      </c>
      <c r="B39" s="878"/>
      <c r="C39" s="878"/>
      <c r="D39" s="878"/>
      <c r="E39" s="878"/>
      <c r="F39" s="878"/>
      <c r="G39" s="878"/>
    </row>
    <row r="40" spans="1:7">
      <c r="A40" s="11" t="s">
        <v>37</v>
      </c>
    </row>
    <row r="41" spans="1:7" ht="37.5" customHeight="1">
      <c r="A41" s="858" t="s">
        <v>43</v>
      </c>
      <c r="B41" s="858"/>
      <c r="C41" s="858"/>
      <c r="D41" s="858"/>
      <c r="E41" s="858"/>
      <c r="F41" s="858"/>
      <c r="G41" s="858"/>
    </row>
  </sheetData>
  <mergeCells count="4">
    <mergeCell ref="A37:G37"/>
    <mergeCell ref="A39:G39"/>
    <mergeCell ref="A41:G41"/>
    <mergeCell ref="A1:G1"/>
  </mergeCells>
  <pageMargins left="0.7" right="0.7" top="0.75" bottom="0.75" header="0.3" footer="0.3"/>
  <webPublishItems count="1">
    <webPublishItem id="32616" divId="Copia de Amb en núm _ formato de libro - Act 05-09-2017 _vf_g_32616" sourceType="range" sourceRef="A1:G41" destinationFile="C:\Users\lizzeth.romero\Documents\Numeralia_2017\C6.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0"/>
  <sheetViews>
    <sheetView zoomScaleNormal="100" workbookViewId="0">
      <pane ySplit="3" topLeftCell="A4" activePane="bottomLeft" state="frozen"/>
      <selection pane="bottomLeft" sqref="A1:F1"/>
    </sheetView>
  </sheetViews>
  <sheetFormatPr baseColWidth="10" defaultRowHeight="15"/>
  <cols>
    <col min="1" max="1" width="18" customWidth="1"/>
    <col min="2" max="6" width="14.42578125" customWidth="1"/>
    <col min="257" max="257" width="14.7109375" customWidth="1"/>
    <col min="258" max="262" width="14.42578125" customWidth="1"/>
    <col min="513" max="513" width="14.7109375" customWidth="1"/>
    <col min="514" max="518" width="14.42578125" customWidth="1"/>
    <col min="769" max="769" width="14.7109375" customWidth="1"/>
    <col min="770" max="774" width="14.42578125" customWidth="1"/>
    <col min="1025" max="1025" width="14.7109375" customWidth="1"/>
    <col min="1026" max="1030" width="14.42578125" customWidth="1"/>
    <col min="1281" max="1281" width="14.7109375" customWidth="1"/>
    <col min="1282" max="1286" width="14.42578125" customWidth="1"/>
    <col min="1537" max="1537" width="14.7109375" customWidth="1"/>
    <col min="1538" max="1542" width="14.42578125" customWidth="1"/>
    <col min="1793" max="1793" width="14.7109375" customWidth="1"/>
    <col min="1794" max="1798" width="14.42578125" customWidth="1"/>
    <col min="2049" max="2049" width="14.7109375" customWidth="1"/>
    <col min="2050" max="2054" width="14.42578125" customWidth="1"/>
    <col min="2305" max="2305" width="14.7109375" customWidth="1"/>
    <col min="2306" max="2310" width="14.42578125" customWidth="1"/>
    <col min="2561" max="2561" width="14.7109375" customWidth="1"/>
    <col min="2562" max="2566" width="14.42578125" customWidth="1"/>
    <col min="2817" max="2817" width="14.7109375" customWidth="1"/>
    <col min="2818" max="2822" width="14.42578125" customWidth="1"/>
    <col min="3073" max="3073" width="14.7109375" customWidth="1"/>
    <col min="3074" max="3078" width="14.42578125" customWidth="1"/>
    <col min="3329" max="3329" width="14.7109375" customWidth="1"/>
    <col min="3330" max="3334" width="14.42578125" customWidth="1"/>
    <col min="3585" max="3585" width="14.7109375" customWidth="1"/>
    <col min="3586" max="3590" width="14.42578125" customWidth="1"/>
    <col min="3841" max="3841" width="14.7109375" customWidth="1"/>
    <col min="3842" max="3846" width="14.42578125" customWidth="1"/>
    <col min="4097" max="4097" width="14.7109375" customWidth="1"/>
    <col min="4098" max="4102" width="14.42578125" customWidth="1"/>
    <col min="4353" max="4353" width="14.7109375" customWidth="1"/>
    <col min="4354" max="4358" width="14.42578125" customWidth="1"/>
    <col min="4609" max="4609" width="14.7109375" customWidth="1"/>
    <col min="4610" max="4614" width="14.42578125" customWidth="1"/>
    <col min="4865" max="4865" width="14.7109375" customWidth="1"/>
    <col min="4866" max="4870" width="14.42578125" customWidth="1"/>
    <col min="5121" max="5121" width="14.7109375" customWidth="1"/>
    <col min="5122" max="5126" width="14.42578125" customWidth="1"/>
    <col min="5377" max="5377" width="14.7109375" customWidth="1"/>
    <col min="5378" max="5382" width="14.42578125" customWidth="1"/>
    <col min="5633" max="5633" width="14.7109375" customWidth="1"/>
    <col min="5634" max="5638" width="14.42578125" customWidth="1"/>
    <col min="5889" max="5889" width="14.7109375" customWidth="1"/>
    <col min="5890" max="5894" width="14.42578125" customWidth="1"/>
    <col min="6145" max="6145" width="14.7109375" customWidth="1"/>
    <col min="6146" max="6150" width="14.42578125" customWidth="1"/>
    <col min="6401" max="6401" width="14.7109375" customWidth="1"/>
    <col min="6402" max="6406" width="14.42578125" customWidth="1"/>
    <col min="6657" max="6657" width="14.7109375" customWidth="1"/>
    <col min="6658" max="6662" width="14.42578125" customWidth="1"/>
    <col min="6913" max="6913" width="14.7109375" customWidth="1"/>
    <col min="6914" max="6918" width="14.42578125" customWidth="1"/>
    <col min="7169" max="7169" width="14.7109375" customWidth="1"/>
    <col min="7170" max="7174" width="14.42578125" customWidth="1"/>
    <col min="7425" max="7425" width="14.7109375" customWidth="1"/>
    <col min="7426" max="7430" width="14.42578125" customWidth="1"/>
    <col min="7681" max="7681" width="14.7109375" customWidth="1"/>
    <col min="7682" max="7686" width="14.42578125" customWidth="1"/>
    <col min="7937" max="7937" width="14.7109375" customWidth="1"/>
    <col min="7938" max="7942" width="14.42578125" customWidth="1"/>
    <col min="8193" max="8193" width="14.7109375" customWidth="1"/>
    <col min="8194" max="8198" width="14.42578125" customWidth="1"/>
    <col min="8449" max="8449" width="14.7109375" customWidth="1"/>
    <col min="8450" max="8454" width="14.42578125" customWidth="1"/>
    <col min="8705" max="8705" width="14.7109375" customWidth="1"/>
    <col min="8706" max="8710" width="14.42578125" customWidth="1"/>
    <col min="8961" max="8961" width="14.7109375" customWidth="1"/>
    <col min="8962" max="8966" width="14.42578125" customWidth="1"/>
    <col min="9217" max="9217" width="14.7109375" customWidth="1"/>
    <col min="9218" max="9222" width="14.42578125" customWidth="1"/>
    <col min="9473" max="9473" width="14.7109375" customWidth="1"/>
    <col min="9474" max="9478" width="14.42578125" customWidth="1"/>
    <col min="9729" max="9729" width="14.7109375" customWidth="1"/>
    <col min="9730" max="9734" width="14.42578125" customWidth="1"/>
    <col min="9985" max="9985" width="14.7109375" customWidth="1"/>
    <col min="9986" max="9990" width="14.42578125" customWidth="1"/>
    <col min="10241" max="10241" width="14.7109375" customWidth="1"/>
    <col min="10242" max="10246" width="14.42578125" customWidth="1"/>
    <col min="10497" max="10497" width="14.7109375" customWidth="1"/>
    <col min="10498" max="10502" width="14.42578125" customWidth="1"/>
    <col min="10753" max="10753" width="14.7109375" customWidth="1"/>
    <col min="10754" max="10758" width="14.42578125" customWidth="1"/>
    <col min="11009" max="11009" width="14.7109375" customWidth="1"/>
    <col min="11010" max="11014" width="14.42578125" customWidth="1"/>
    <col min="11265" max="11265" width="14.7109375" customWidth="1"/>
    <col min="11266" max="11270" width="14.42578125" customWidth="1"/>
    <col min="11521" max="11521" width="14.7109375" customWidth="1"/>
    <col min="11522" max="11526" width="14.42578125" customWidth="1"/>
    <col min="11777" max="11777" width="14.7109375" customWidth="1"/>
    <col min="11778" max="11782" width="14.42578125" customWidth="1"/>
    <col min="12033" max="12033" width="14.7109375" customWidth="1"/>
    <col min="12034" max="12038" width="14.42578125" customWidth="1"/>
    <col min="12289" max="12289" width="14.7109375" customWidth="1"/>
    <col min="12290" max="12294" width="14.42578125" customWidth="1"/>
    <col min="12545" max="12545" width="14.7109375" customWidth="1"/>
    <col min="12546" max="12550" width="14.42578125" customWidth="1"/>
    <col min="12801" max="12801" width="14.7109375" customWidth="1"/>
    <col min="12802" max="12806" width="14.42578125" customWidth="1"/>
    <col min="13057" max="13057" width="14.7109375" customWidth="1"/>
    <col min="13058" max="13062" width="14.42578125" customWidth="1"/>
    <col min="13313" max="13313" width="14.7109375" customWidth="1"/>
    <col min="13314" max="13318" width="14.42578125" customWidth="1"/>
    <col min="13569" max="13569" width="14.7109375" customWidth="1"/>
    <col min="13570" max="13574" width="14.42578125" customWidth="1"/>
    <col min="13825" max="13825" width="14.7109375" customWidth="1"/>
    <col min="13826" max="13830" width="14.42578125" customWidth="1"/>
    <col min="14081" max="14081" width="14.7109375" customWidth="1"/>
    <col min="14082" max="14086" width="14.42578125" customWidth="1"/>
    <col min="14337" max="14337" width="14.7109375" customWidth="1"/>
    <col min="14338" max="14342" width="14.42578125" customWidth="1"/>
    <col min="14593" max="14593" width="14.7109375" customWidth="1"/>
    <col min="14594" max="14598" width="14.42578125" customWidth="1"/>
    <col min="14849" max="14849" width="14.7109375" customWidth="1"/>
    <col min="14850" max="14854" width="14.42578125" customWidth="1"/>
    <col min="15105" max="15105" width="14.7109375" customWidth="1"/>
    <col min="15106" max="15110" width="14.42578125" customWidth="1"/>
    <col min="15361" max="15361" width="14.7109375" customWidth="1"/>
    <col min="15362" max="15366" width="14.42578125" customWidth="1"/>
    <col min="15617" max="15617" width="14.7109375" customWidth="1"/>
    <col min="15618" max="15622" width="14.42578125" customWidth="1"/>
    <col min="15873" max="15873" width="14.7109375" customWidth="1"/>
    <col min="15874" max="15878" width="14.42578125" customWidth="1"/>
    <col min="16129" max="16129" width="14.7109375" customWidth="1"/>
    <col min="16130" max="16134" width="14.42578125" customWidth="1"/>
  </cols>
  <sheetData>
    <row r="1" spans="1:6" ht="17.25" customHeight="1">
      <c r="A1" s="882" t="s">
        <v>45</v>
      </c>
      <c r="B1" s="882"/>
      <c r="C1" s="882"/>
      <c r="D1" s="882"/>
      <c r="E1" s="882"/>
      <c r="F1" s="882"/>
    </row>
    <row r="2" spans="1:6" ht="15.75" thickBot="1">
      <c r="A2" s="25" t="s">
        <v>41</v>
      </c>
    </row>
    <row r="3" spans="1:6" ht="18" customHeight="1">
      <c r="A3" s="700" t="s">
        <v>2</v>
      </c>
      <c r="B3" s="71">
        <v>1990</v>
      </c>
      <c r="C3" s="71">
        <v>1995</v>
      </c>
      <c r="D3" s="71">
        <v>2000</v>
      </c>
      <c r="E3" s="71">
        <v>2005</v>
      </c>
      <c r="F3" s="72">
        <v>2010</v>
      </c>
    </row>
    <row r="4" spans="1:6">
      <c r="A4" s="62" t="s">
        <v>3</v>
      </c>
      <c r="B4" s="63">
        <v>95.025204956461621</v>
      </c>
      <c r="C4" s="63">
        <v>97.240302641183462</v>
      </c>
      <c r="D4" s="63">
        <v>97.788705394120015</v>
      </c>
      <c r="E4" s="63">
        <v>98.610074074639883</v>
      </c>
      <c r="F4" s="64">
        <v>99.300323430588946</v>
      </c>
    </row>
    <row r="5" spans="1:6">
      <c r="A5" s="65" t="s">
        <v>4</v>
      </c>
      <c r="B5" s="66">
        <v>89.509810294076686</v>
      </c>
      <c r="C5" s="66">
        <v>95.3829501468432</v>
      </c>
      <c r="D5" s="66">
        <v>97.113577409465762</v>
      </c>
      <c r="E5" s="66">
        <v>96.993836720309034</v>
      </c>
      <c r="F5" s="67">
        <v>98.758751113659812</v>
      </c>
    </row>
    <row r="6" spans="1:6">
      <c r="A6" s="62" t="s">
        <v>5</v>
      </c>
      <c r="B6" s="63">
        <v>88.898782447107109</v>
      </c>
      <c r="C6" s="63">
        <v>92.919796122886609</v>
      </c>
      <c r="D6" s="63">
        <v>94.736349319146484</v>
      </c>
      <c r="E6" s="63">
        <v>95.863638806994629</v>
      </c>
      <c r="F6" s="64">
        <v>96.952137242452864</v>
      </c>
    </row>
    <row r="7" spans="1:6">
      <c r="A7" s="65" t="s">
        <v>6</v>
      </c>
      <c r="B7" s="66">
        <v>84.977932503899851</v>
      </c>
      <c r="C7" s="66">
        <v>88.074546594749464</v>
      </c>
      <c r="D7" s="66">
        <v>90.910006980731424</v>
      </c>
      <c r="E7" s="66">
        <v>94.566054740148218</v>
      </c>
      <c r="F7" s="67">
        <v>97.244414195382461</v>
      </c>
    </row>
    <row r="8" spans="1:6">
      <c r="A8" s="62" t="s">
        <v>7</v>
      </c>
      <c r="B8" s="63">
        <v>94.756712503330235</v>
      </c>
      <c r="C8" s="63">
        <v>97.567815206075892</v>
      </c>
      <c r="D8" s="63">
        <v>98.307721392973434</v>
      </c>
      <c r="E8" s="63">
        <v>98.574802076250535</v>
      </c>
      <c r="F8" s="64">
        <v>99.324310833285878</v>
      </c>
    </row>
    <row r="9" spans="1:6">
      <c r="A9" s="65" t="s">
        <v>8</v>
      </c>
      <c r="B9" s="66">
        <v>94.179787201145587</v>
      </c>
      <c r="C9" s="66">
        <v>97.069843444388511</v>
      </c>
      <c r="D9" s="66">
        <v>97.652538773712521</v>
      </c>
      <c r="E9" s="66">
        <v>98.673474458815491</v>
      </c>
      <c r="F9" s="67">
        <v>99.261823964737843</v>
      </c>
    </row>
    <row r="10" spans="1:6">
      <c r="A10" s="62" t="s">
        <v>9</v>
      </c>
      <c r="B10" s="63">
        <v>65.079609804255284</v>
      </c>
      <c r="C10" s="63">
        <v>77.1661772826576</v>
      </c>
      <c r="D10" s="63">
        <v>87.499996689126746</v>
      </c>
      <c r="E10" s="63">
        <v>93.298115079005427</v>
      </c>
      <c r="F10" s="64">
        <v>95.73805211102767</v>
      </c>
    </row>
    <row r="11" spans="1:6">
      <c r="A11" s="65" t="s">
        <v>10</v>
      </c>
      <c r="B11" s="66">
        <v>86.768315641080278</v>
      </c>
      <c r="C11" s="66">
        <v>91.45188586355728</v>
      </c>
      <c r="D11" s="66">
        <v>93.297522931336232</v>
      </c>
      <c r="E11" s="66">
        <v>94.864812811368012</v>
      </c>
      <c r="F11" s="67">
        <v>95.873820695605417</v>
      </c>
    </row>
    <row r="12" spans="1:6">
      <c r="A12" s="699" t="s">
        <v>523</v>
      </c>
      <c r="B12" s="63">
        <v>99.242389815433953</v>
      </c>
      <c r="C12" s="63">
        <v>99.838740290473623</v>
      </c>
      <c r="D12" s="63">
        <v>99.54858759676145</v>
      </c>
      <c r="E12" s="63">
        <v>98.678370020227348</v>
      </c>
      <c r="F12" s="64">
        <v>99.629781072752365</v>
      </c>
    </row>
    <row r="13" spans="1:6">
      <c r="A13" s="65" t="s">
        <v>12</v>
      </c>
      <c r="B13" s="66">
        <v>86.266105931303699</v>
      </c>
      <c r="C13" s="66">
        <v>90.81582149987662</v>
      </c>
      <c r="D13" s="66">
        <v>92.656450221891689</v>
      </c>
      <c r="E13" s="66">
        <v>95.773944752829337</v>
      </c>
      <c r="F13" s="67">
        <v>95.52927457108521</v>
      </c>
    </row>
    <row r="14" spans="1:6">
      <c r="A14" s="62" t="s">
        <v>13</v>
      </c>
      <c r="B14" s="63">
        <v>87.495709489059266</v>
      </c>
      <c r="C14" s="63">
        <v>94.813937391042288</v>
      </c>
      <c r="D14" s="63">
        <v>96.193176291037702</v>
      </c>
      <c r="E14" s="63">
        <v>97.47536415074002</v>
      </c>
      <c r="F14" s="64">
        <v>98.346110494512047</v>
      </c>
    </row>
    <row r="15" spans="1:6">
      <c r="A15" s="65" t="s">
        <v>14</v>
      </c>
      <c r="B15" s="66">
        <v>77.36944851714351</v>
      </c>
      <c r="C15" s="66">
        <v>86.584416790809854</v>
      </c>
      <c r="D15" s="66">
        <v>88.240608147823778</v>
      </c>
      <c r="E15" s="66">
        <v>92.755655075972356</v>
      </c>
      <c r="F15" s="67">
        <v>95.152549054701581</v>
      </c>
    </row>
    <row r="16" spans="1:6">
      <c r="A16" s="62" t="s">
        <v>15</v>
      </c>
      <c r="B16" s="63">
        <v>77.391338775200111</v>
      </c>
      <c r="C16" s="63">
        <v>89.238815359962018</v>
      </c>
      <c r="D16" s="63">
        <v>92.106581309847584</v>
      </c>
      <c r="E16" s="63">
        <v>95.4176979328562</v>
      </c>
      <c r="F16" s="64">
        <v>97.281987069349285</v>
      </c>
    </row>
    <row r="17" spans="1:6">
      <c r="A17" s="65" t="s">
        <v>16</v>
      </c>
      <c r="B17" s="66">
        <v>92.132500984153637</v>
      </c>
      <c r="C17" s="66">
        <v>96.536367154681457</v>
      </c>
      <c r="D17" s="66">
        <v>97.406582861621942</v>
      </c>
      <c r="E17" s="66">
        <v>97.822364162363968</v>
      </c>
      <c r="F17" s="67">
        <v>99.018673827927259</v>
      </c>
    </row>
    <row r="18" spans="1:6">
      <c r="A18" s="62" t="s">
        <v>17</v>
      </c>
      <c r="B18" s="63">
        <v>93.562954851437823</v>
      </c>
      <c r="C18" s="63">
        <v>97.643182813690686</v>
      </c>
      <c r="D18" s="63">
        <v>97.778450895110652</v>
      </c>
      <c r="E18" s="63">
        <v>98.046821576811936</v>
      </c>
      <c r="F18" s="64">
        <v>98.967219343894683</v>
      </c>
    </row>
    <row r="19" spans="1:6">
      <c r="A19" s="65" t="s">
        <v>18</v>
      </c>
      <c r="B19" s="66">
        <v>86.869134377840524</v>
      </c>
      <c r="C19" s="66">
        <v>93.375867541763938</v>
      </c>
      <c r="D19" s="66">
        <v>95.186591347753406</v>
      </c>
      <c r="E19" s="66">
        <v>97.120132932025854</v>
      </c>
      <c r="F19" s="67">
        <v>98.052855074119762</v>
      </c>
    </row>
    <row r="20" spans="1:6">
      <c r="A20" s="62" t="s">
        <v>19</v>
      </c>
      <c r="B20" s="63">
        <v>96.042846225622441</v>
      </c>
      <c r="C20" s="63">
        <v>98.621578068425748</v>
      </c>
      <c r="D20" s="63">
        <v>97.834794571670685</v>
      </c>
      <c r="E20" s="63">
        <v>98.494810092740877</v>
      </c>
      <c r="F20" s="64">
        <v>99.010804930319352</v>
      </c>
    </row>
    <row r="21" spans="1:6">
      <c r="A21" s="65" t="s">
        <v>20</v>
      </c>
      <c r="B21" s="66">
        <v>91.328285024962724</v>
      </c>
      <c r="C21" s="66">
        <v>94.464631892159957</v>
      </c>
      <c r="D21" s="66">
        <v>94.865337946730037</v>
      </c>
      <c r="E21" s="66">
        <v>95.236699746487403</v>
      </c>
      <c r="F21" s="67">
        <v>96.156667087111501</v>
      </c>
    </row>
    <row r="22" spans="1:6">
      <c r="A22" s="62" t="s">
        <v>21</v>
      </c>
      <c r="B22" s="63">
        <v>96.450671230529139</v>
      </c>
      <c r="C22" s="63">
        <v>98.016729093441057</v>
      </c>
      <c r="D22" s="63">
        <v>98.648332039356632</v>
      </c>
      <c r="E22" s="63">
        <v>98.283367060374772</v>
      </c>
      <c r="F22" s="64">
        <v>98.691507246781626</v>
      </c>
    </row>
    <row r="23" spans="1:6">
      <c r="A23" s="65" t="s">
        <v>22</v>
      </c>
      <c r="B23" s="66">
        <v>76.172730636552515</v>
      </c>
      <c r="C23" s="66">
        <v>85.836999019434174</v>
      </c>
      <c r="D23" s="66">
        <v>87.128755177650518</v>
      </c>
      <c r="E23" s="66">
        <v>92.114231226214031</v>
      </c>
      <c r="F23" s="67">
        <v>94.698094713127873</v>
      </c>
    </row>
    <row r="24" spans="1:6">
      <c r="A24" s="62" t="s">
        <v>23</v>
      </c>
      <c r="B24" s="63">
        <v>84.516909401716063</v>
      </c>
      <c r="C24" s="63">
        <v>92.589715898298635</v>
      </c>
      <c r="D24" s="63">
        <v>94.908929836562436</v>
      </c>
      <c r="E24" s="63">
        <v>97.015777851206934</v>
      </c>
      <c r="F24" s="64">
        <v>97.974353734098486</v>
      </c>
    </row>
    <row r="25" spans="1:6">
      <c r="A25" s="65" t="s">
        <v>24</v>
      </c>
      <c r="B25" s="66">
        <v>84.345488153251551</v>
      </c>
      <c r="C25" s="66">
        <v>91.468600827709039</v>
      </c>
      <c r="D25" s="66">
        <v>93.76336075312318</v>
      </c>
      <c r="E25" s="66">
        <v>96.355246222791962</v>
      </c>
      <c r="F25" s="67">
        <v>97.790440177069769</v>
      </c>
    </row>
    <row r="26" spans="1:6">
      <c r="A26" s="62" t="s">
        <v>25</v>
      </c>
      <c r="B26" s="63">
        <v>84.609017979252144</v>
      </c>
      <c r="C26" s="63">
        <v>92.471457133180039</v>
      </c>
      <c r="D26" s="63">
        <v>95.352913757249084</v>
      </c>
      <c r="E26" s="63">
        <v>96.380183779949121</v>
      </c>
      <c r="F26" s="64">
        <v>96.847319691888771</v>
      </c>
    </row>
    <row r="27" spans="1:6">
      <c r="A27" s="65" t="s">
        <v>26</v>
      </c>
      <c r="B27" s="66">
        <v>72.017872070218303</v>
      </c>
      <c r="C27" s="66">
        <v>82.017051675060216</v>
      </c>
      <c r="D27" s="66">
        <v>87.990158698437909</v>
      </c>
      <c r="E27" s="66">
        <v>93.997906353863158</v>
      </c>
      <c r="F27" s="67">
        <v>95.860411103623093</v>
      </c>
    </row>
    <row r="28" spans="1:6">
      <c r="A28" s="62" t="s">
        <v>27</v>
      </c>
      <c r="B28" s="63">
        <v>91.009627793115854</v>
      </c>
      <c r="C28" s="63">
        <v>95.183024013527159</v>
      </c>
      <c r="D28" s="63">
        <v>96.286438076149111</v>
      </c>
      <c r="E28" s="63">
        <v>97.189265121730614</v>
      </c>
      <c r="F28" s="64">
        <v>98.579980985852956</v>
      </c>
    </row>
    <row r="29" spans="1:6">
      <c r="A29" s="65" t="s">
        <v>28</v>
      </c>
      <c r="B29" s="66">
        <v>90.76028028704846</v>
      </c>
      <c r="C29" s="66">
        <v>94.644898306091491</v>
      </c>
      <c r="D29" s="66">
        <v>96.430058160971484</v>
      </c>
      <c r="E29" s="66">
        <v>97.222575040026811</v>
      </c>
      <c r="F29" s="67">
        <v>98.25274761820846</v>
      </c>
    </row>
    <row r="30" spans="1:6">
      <c r="A30" s="62" t="s">
        <v>29</v>
      </c>
      <c r="B30" s="63">
        <v>84.546714290593911</v>
      </c>
      <c r="C30" s="63">
        <v>91.010027502169407</v>
      </c>
      <c r="D30" s="63">
        <v>93.839917327196801</v>
      </c>
      <c r="E30" s="63">
        <v>97.010519166848937</v>
      </c>
      <c r="F30" s="64">
        <v>98.595167401218177</v>
      </c>
    </row>
    <row r="31" spans="1:6">
      <c r="A31" s="65" t="s">
        <v>30</v>
      </c>
      <c r="B31" s="66">
        <v>84.099164670391843</v>
      </c>
      <c r="C31" s="66">
        <v>90.673525083888549</v>
      </c>
      <c r="D31" s="66">
        <v>94.730124231708515</v>
      </c>
      <c r="E31" s="66">
        <v>95.989053574660005</v>
      </c>
      <c r="F31" s="67">
        <v>97.500679292319916</v>
      </c>
    </row>
    <row r="32" spans="1:6">
      <c r="A32" s="62" t="s">
        <v>31</v>
      </c>
      <c r="B32" s="63">
        <v>94.349875191430257</v>
      </c>
      <c r="C32" s="63">
        <v>97.719048688577772</v>
      </c>
      <c r="D32" s="63">
        <v>97.191149058229769</v>
      </c>
      <c r="E32" s="63">
        <v>98.093397983844966</v>
      </c>
      <c r="F32" s="64">
        <v>98.75156376955519</v>
      </c>
    </row>
    <row r="33" spans="1:6">
      <c r="A33" s="65" t="s">
        <v>32</v>
      </c>
      <c r="B33" s="66">
        <v>72.820074176175609</v>
      </c>
      <c r="C33" s="66">
        <v>82.683890171933243</v>
      </c>
      <c r="D33" s="66">
        <v>88.659415413067563</v>
      </c>
      <c r="E33" s="66">
        <v>94.759276097264632</v>
      </c>
      <c r="F33" s="67">
        <v>96.882155551629609</v>
      </c>
    </row>
    <row r="34" spans="1:6">
      <c r="A34" s="62" t="s">
        <v>33</v>
      </c>
      <c r="B34" s="63">
        <v>90.804298947415049</v>
      </c>
      <c r="C34" s="63">
        <v>94.605626937499679</v>
      </c>
      <c r="D34" s="63">
        <v>95.671016718517635</v>
      </c>
      <c r="E34" s="63">
        <v>96.484581913959218</v>
      </c>
      <c r="F34" s="64">
        <v>97.799235369081458</v>
      </c>
    </row>
    <row r="35" spans="1:6">
      <c r="A35" s="65" t="s">
        <v>34</v>
      </c>
      <c r="B35" s="66">
        <v>86.698384379026663</v>
      </c>
      <c r="C35" s="66">
        <v>92.772122372888475</v>
      </c>
      <c r="D35" s="66">
        <v>95.514316320166387</v>
      </c>
      <c r="E35" s="66">
        <v>97.454304089478171</v>
      </c>
      <c r="F35" s="67">
        <v>98.45083521897638</v>
      </c>
    </row>
    <row r="36" spans="1:6" ht="15.75" thickBot="1">
      <c r="A36" s="68" t="s">
        <v>35</v>
      </c>
      <c r="B36" s="69">
        <v>87.007756836228495</v>
      </c>
      <c r="C36" s="69">
        <v>92.79773384046311</v>
      </c>
      <c r="D36" s="69">
        <v>94.801311588937637</v>
      </c>
      <c r="E36" s="69">
        <v>96.635620536039241</v>
      </c>
      <c r="F36" s="70">
        <v>97.905272176730691</v>
      </c>
    </row>
    <row r="37" spans="1:6">
      <c r="A37" s="11" t="s">
        <v>36</v>
      </c>
    </row>
    <row r="38" spans="1:6" ht="50.25" customHeight="1">
      <c r="A38" s="885" t="s">
        <v>380</v>
      </c>
      <c r="B38" s="885"/>
      <c r="C38" s="885"/>
      <c r="D38" s="885"/>
      <c r="E38" s="885"/>
      <c r="F38" s="885"/>
    </row>
    <row r="39" spans="1:6">
      <c r="A39" s="11" t="s">
        <v>37</v>
      </c>
    </row>
    <row r="40" spans="1:6" ht="38.25" customHeight="1">
      <c r="A40" s="858" t="s">
        <v>43</v>
      </c>
      <c r="B40" s="858"/>
      <c r="C40" s="858"/>
      <c r="D40" s="858"/>
      <c r="E40" s="858"/>
      <c r="F40" s="858"/>
    </row>
  </sheetData>
  <mergeCells count="3">
    <mergeCell ref="A38:F38"/>
    <mergeCell ref="A40:F40"/>
    <mergeCell ref="A1:F1"/>
  </mergeCells>
  <pageMargins left="0.7" right="0.7" top="0.75" bottom="0.75" header="0.3" footer="0.3"/>
  <webPublishItems count="1">
    <webPublishItem id="1646" divId="Copia de Amb en núm _ formato de libro - Act 05-09-2017 _vf_g_1646" sourceType="range" sourceRef="A1:F40" destinationFile="C:\Users\lizzeth.romero\Documents\Numeralia_2017\C7.htm"/>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40"/>
  <sheetViews>
    <sheetView zoomScaleNormal="100" workbookViewId="0">
      <pane ySplit="3" topLeftCell="A4" activePane="bottomLeft" state="frozen"/>
      <selection sqref="A1:O1"/>
      <selection pane="bottomLeft" sqref="A1:L1"/>
    </sheetView>
  </sheetViews>
  <sheetFormatPr baseColWidth="10" defaultRowHeight="15"/>
  <cols>
    <col min="1" max="1" width="18.140625" customWidth="1"/>
    <col min="2" max="12" width="12.7109375" customWidth="1"/>
    <col min="234" max="234" width="16.140625" customWidth="1"/>
    <col min="235" max="245" width="15.7109375" customWidth="1"/>
    <col min="490" max="490" width="16.140625" customWidth="1"/>
    <col min="491" max="501" width="15.7109375" customWidth="1"/>
    <col min="746" max="746" width="16.140625" customWidth="1"/>
    <col min="747" max="757" width="15.7109375" customWidth="1"/>
    <col min="1002" max="1002" width="16.140625" customWidth="1"/>
    <col min="1003" max="1013" width="15.7109375" customWidth="1"/>
    <col min="1258" max="1258" width="16.140625" customWidth="1"/>
    <col min="1259" max="1269" width="15.7109375" customWidth="1"/>
    <col min="1514" max="1514" width="16.140625" customWidth="1"/>
    <col min="1515" max="1525" width="15.7109375" customWidth="1"/>
    <col min="1770" max="1770" width="16.140625" customWidth="1"/>
    <col min="1771" max="1781" width="15.7109375" customWidth="1"/>
    <col min="2026" max="2026" width="16.140625" customWidth="1"/>
    <col min="2027" max="2037" width="15.7109375" customWidth="1"/>
    <col min="2282" max="2282" width="16.140625" customWidth="1"/>
    <col min="2283" max="2293" width="15.7109375" customWidth="1"/>
    <col min="2538" max="2538" width="16.140625" customWidth="1"/>
    <col min="2539" max="2549" width="15.7109375" customWidth="1"/>
    <col min="2794" max="2794" width="16.140625" customWidth="1"/>
    <col min="2795" max="2805" width="15.7109375" customWidth="1"/>
    <col min="3050" max="3050" width="16.140625" customWidth="1"/>
    <col min="3051" max="3061" width="15.7109375" customWidth="1"/>
    <col min="3306" max="3306" width="16.140625" customWidth="1"/>
    <col min="3307" max="3317" width="15.7109375" customWidth="1"/>
    <col min="3562" max="3562" width="16.140625" customWidth="1"/>
    <col min="3563" max="3573" width="15.7109375" customWidth="1"/>
    <col min="3818" max="3818" width="16.140625" customWidth="1"/>
    <col min="3819" max="3829" width="15.7109375" customWidth="1"/>
    <col min="4074" max="4074" width="16.140625" customWidth="1"/>
    <col min="4075" max="4085" width="15.7109375" customWidth="1"/>
    <col min="4330" max="4330" width="16.140625" customWidth="1"/>
    <col min="4331" max="4341" width="15.7109375" customWidth="1"/>
    <col min="4586" max="4586" width="16.140625" customWidth="1"/>
    <col min="4587" max="4597" width="15.7109375" customWidth="1"/>
    <col min="4842" max="4842" width="16.140625" customWidth="1"/>
    <col min="4843" max="4853" width="15.7109375" customWidth="1"/>
    <col min="5098" max="5098" width="16.140625" customWidth="1"/>
    <col min="5099" max="5109" width="15.7109375" customWidth="1"/>
    <col min="5354" max="5354" width="16.140625" customWidth="1"/>
    <col min="5355" max="5365" width="15.7109375" customWidth="1"/>
    <col min="5610" max="5610" width="16.140625" customWidth="1"/>
    <col min="5611" max="5621" width="15.7109375" customWidth="1"/>
    <col min="5866" max="5866" width="16.140625" customWidth="1"/>
    <col min="5867" max="5877" width="15.7109375" customWidth="1"/>
    <col min="6122" max="6122" width="16.140625" customWidth="1"/>
    <col min="6123" max="6133" width="15.7109375" customWidth="1"/>
    <col min="6378" max="6378" width="16.140625" customWidth="1"/>
    <col min="6379" max="6389" width="15.7109375" customWidth="1"/>
    <col min="6634" max="6634" width="16.140625" customWidth="1"/>
    <col min="6635" max="6645" width="15.7109375" customWidth="1"/>
    <col min="6890" max="6890" width="16.140625" customWidth="1"/>
    <col min="6891" max="6901" width="15.7109375" customWidth="1"/>
    <col min="7146" max="7146" width="16.140625" customWidth="1"/>
    <col min="7147" max="7157" width="15.7109375" customWidth="1"/>
    <col min="7402" max="7402" width="16.140625" customWidth="1"/>
    <col min="7403" max="7413" width="15.7109375" customWidth="1"/>
    <col min="7658" max="7658" width="16.140625" customWidth="1"/>
    <col min="7659" max="7669" width="15.7109375" customWidth="1"/>
    <col min="7914" max="7914" width="16.140625" customWidth="1"/>
    <col min="7915" max="7925" width="15.7109375" customWidth="1"/>
    <col min="8170" max="8170" width="16.140625" customWidth="1"/>
    <col min="8171" max="8181" width="15.7109375" customWidth="1"/>
    <col min="8426" max="8426" width="16.140625" customWidth="1"/>
    <col min="8427" max="8437" width="15.7109375" customWidth="1"/>
    <col min="8682" max="8682" width="16.140625" customWidth="1"/>
    <col min="8683" max="8693" width="15.7109375" customWidth="1"/>
    <col min="8938" max="8938" width="16.140625" customWidth="1"/>
    <col min="8939" max="8949" width="15.7109375" customWidth="1"/>
    <col min="9194" max="9194" width="16.140625" customWidth="1"/>
    <col min="9195" max="9205" width="15.7109375" customWidth="1"/>
    <col min="9450" max="9450" width="16.140625" customWidth="1"/>
    <col min="9451" max="9461" width="15.7109375" customWidth="1"/>
    <col min="9706" max="9706" width="16.140625" customWidth="1"/>
    <col min="9707" max="9717" width="15.7109375" customWidth="1"/>
    <col min="9962" max="9962" width="16.140625" customWidth="1"/>
    <col min="9963" max="9973" width="15.7109375" customWidth="1"/>
    <col min="10218" max="10218" width="16.140625" customWidth="1"/>
    <col min="10219" max="10229" width="15.7109375" customWidth="1"/>
    <col min="10474" max="10474" width="16.140625" customWidth="1"/>
    <col min="10475" max="10485" width="15.7109375" customWidth="1"/>
    <col min="10730" max="10730" width="16.140625" customWidth="1"/>
    <col min="10731" max="10741" width="15.7109375" customWidth="1"/>
    <col min="10986" max="10986" width="16.140625" customWidth="1"/>
    <col min="10987" max="10997" width="15.7109375" customWidth="1"/>
    <col min="11242" max="11242" width="16.140625" customWidth="1"/>
    <col min="11243" max="11253" width="15.7109375" customWidth="1"/>
    <col min="11498" max="11498" width="16.140625" customWidth="1"/>
    <col min="11499" max="11509" width="15.7109375" customWidth="1"/>
    <col min="11754" max="11754" width="16.140625" customWidth="1"/>
    <col min="11755" max="11765" width="15.7109375" customWidth="1"/>
    <col min="12010" max="12010" width="16.140625" customWidth="1"/>
    <col min="12011" max="12021" width="15.7109375" customWidth="1"/>
    <col min="12266" max="12266" width="16.140625" customWidth="1"/>
    <col min="12267" max="12277" width="15.7109375" customWidth="1"/>
    <col min="12522" max="12522" width="16.140625" customWidth="1"/>
    <col min="12523" max="12533" width="15.7109375" customWidth="1"/>
    <col min="12778" max="12778" width="16.140625" customWidth="1"/>
    <col min="12779" max="12789" width="15.7109375" customWidth="1"/>
    <col min="13034" max="13034" width="16.140625" customWidth="1"/>
    <col min="13035" max="13045" width="15.7109375" customWidth="1"/>
    <col min="13290" max="13290" width="16.140625" customWidth="1"/>
    <col min="13291" max="13301" width="15.7109375" customWidth="1"/>
    <col min="13546" max="13546" width="16.140625" customWidth="1"/>
    <col min="13547" max="13557" width="15.7109375" customWidth="1"/>
    <col min="13802" max="13802" width="16.140625" customWidth="1"/>
    <col min="13803" max="13813" width="15.7109375" customWidth="1"/>
    <col min="14058" max="14058" width="16.140625" customWidth="1"/>
    <col min="14059" max="14069" width="15.7109375" customWidth="1"/>
    <col min="14314" max="14314" width="16.140625" customWidth="1"/>
    <col min="14315" max="14325" width="15.7109375" customWidth="1"/>
    <col min="14570" max="14570" width="16.140625" customWidth="1"/>
    <col min="14571" max="14581" width="15.7109375" customWidth="1"/>
    <col min="14826" max="14826" width="16.140625" customWidth="1"/>
    <col min="14827" max="14837" width="15.7109375" customWidth="1"/>
    <col min="15082" max="15082" width="16.140625" customWidth="1"/>
    <col min="15083" max="15093" width="15.7109375" customWidth="1"/>
    <col min="15338" max="15338" width="16.140625" customWidth="1"/>
    <col min="15339" max="15349" width="15.7109375" customWidth="1"/>
    <col min="15594" max="15594" width="16.140625" customWidth="1"/>
    <col min="15595" max="15605" width="15.7109375" customWidth="1"/>
    <col min="15850" max="15850" width="16.140625" customWidth="1"/>
    <col min="15851" max="15861" width="15.7109375" customWidth="1"/>
    <col min="16106" max="16106" width="16.140625" customWidth="1"/>
    <col min="16107" max="16117" width="15.7109375" customWidth="1"/>
  </cols>
  <sheetData>
    <row r="1" spans="1:12" ht="17.25" customHeight="1">
      <c r="A1" s="882" t="s">
        <v>46</v>
      </c>
      <c r="B1" s="882"/>
      <c r="C1" s="882"/>
      <c r="D1" s="882"/>
      <c r="E1" s="882"/>
      <c r="F1" s="882"/>
      <c r="G1" s="882"/>
      <c r="H1" s="882"/>
      <c r="I1" s="882"/>
      <c r="J1" s="882"/>
      <c r="K1" s="882"/>
      <c r="L1" s="882"/>
    </row>
    <row r="2" spans="1:12" ht="15" customHeight="1" thickBot="1">
      <c r="A2" s="25" t="s">
        <v>47</v>
      </c>
      <c r="E2" s="26"/>
    </row>
    <row r="3" spans="1:12" ht="39" customHeight="1">
      <c r="A3" s="73" t="s">
        <v>2</v>
      </c>
      <c r="B3" s="74" t="s">
        <v>48</v>
      </c>
      <c r="C3" s="74" t="s">
        <v>49</v>
      </c>
      <c r="D3" s="74" t="s">
        <v>50</v>
      </c>
      <c r="E3" s="74" t="s">
        <v>51</v>
      </c>
      <c r="F3" s="74" t="s">
        <v>52</v>
      </c>
      <c r="G3" s="74" t="s">
        <v>53</v>
      </c>
      <c r="H3" s="74" t="s">
        <v>55</v>
      </c>
      <c r="I3" s="75" t="s">
        <v>56</v>
      </c>
      <c r="J3" s="74" t="s">
        <v>54</v>
      </c>
      <c r="K3" s="75" t="s">
        <v>57</v>
      </c>
      <c r="L3" s="76" t="s">
        <v>64</v>
      </c>
    </row>
    <row r="4" spans="1:12" ht="12.95" customHeight="1">
      <c r="A4" s="77" t="s">
        <v>3</v>
      </c>
      <c r="B4" s="78"/>
      <c r="C4" s="78">
        <v>91129.219915583672</v>
      </c>
      <c r="D4" s="78"/>
      <c r="E4" s="78">
        <v>29765.989717221</v>
      </c>
      <c r="F4" s="78">
        <v>36990.158341198614</v>
      </c>
      <c r="G4" s="78">
        <v>102635.2930984353</v>
      </c>
      <c r="H4" s="78"/>
      <c r="I4" s="79"/>
      <c r="J4" s="78"/>
      <c r="K4" s="79"/>
      <c r="L4" s="256">
        <v>260520.66107243858</v>
      </c>
    </row>
    <row r="5" spans="1:12" ht="12.95" customHeight="1">
      <c r="A5" s="81" t="s">
        <v>4</v>
      </c>
      <c r="B5" s="82"/>
      <c r="C5" s="82">
        <v>172903.74260323562</v>
      </c>
      <c r="D5" s="82"/>
      <c r="E5" s="82"/>
      <c r="F5" s="82">
        <v>4315532.4754800471</v>
      </c>
      <c r="G5" s="82">
        <v>88.064678697700003</v>
      </c>
      <c r="H5" s="82">
        <v>36</v>
      </c>
      <c r="I5" s="83">
        <v>94592.542534465945</v>
      </c>
      <c r="J5" s="82">
        <v>257388.66751786618</v>
      </c>
      <c r="K5" s="83">
        <v>1818408.0226613351</v>
      </c>
      <c r="L5" s="257">
        <v>6658949.5154756475</v>
      </c>
    </row>
    <row r="6" spans="1:12" ht="12.95" customHeight="1">
      <c r="A6" s="77" t="s">
        <v>5</v>
      </c>
      <c r="B6" s="78"/>
      <c r="C6" s="78">
        <v>57752.705578489098</v>
      </c>
      <c r="D6" s="78"/>
      <c r="E6" s="78">
        <v>377287.63492475095</v>
      </c>
      <c r="F6" s="78">
        <v>5468480.2914991444</v>
      </c>
      <c r="G6" s="78"/>
      <c r="H6" s="78">
        <v>26694</v>
      </c>
      <c r="I6" s="79">
        <v>44587.387636583815</v>
      </c>
      <c r="J6" s="78">
        <v>629255.6972491442</v>
      </c>
      <c r="K6" s="79">
        <v>269292.79702372709</v>
      </c>
      <c r="L6" s="256">
        <v>6873350.5139118396</v>
      </c>
    </row>
    <row r="7" spans="1:12" ht="12.95" customHeight="1">
      <c r="A7" s="81" t="s">
        <v>6</v>
      </c>
      <c r="B7" s="82"/>
      <c r="C7" s="82">
        <v>8875.9013643892686</v>
      </c>
      <c r="D7" s="82">
        <v>2192333.8429476065</v>
      </c>
      <c r="E7" s="82">
        <v>1749977.0301760682</v>
      </c>
      <c r="F7" s="82"/>
      <c r="G7" s="82"/>
      <c r="H7" s="82">
        <v>197620</v>
      </c>
      <c r="I7" s="83">
        <v>245556.687018153</v>
      </c>
      <c r="J7" s="82">
        <v>8099.143684041499</v>
      </c>
      <c r="K7" s="83">
        <v>113050.53312897035</v>
      </c>
      <c r="L7" s="257">
        <v>4515513.1383192288</v>
      </c>
    </row>
    <row r="8" spans="1:12" ht="12.95" customHeight="1">
      <c r="A8" s="77" t="s">
        <v>7</v>
      </c>
      <c r="B8" s="78"/>
      <c r="C8" s="78">
        <v>828337.03790400433</v>
      </c>
      <c r="D8" s="78"/>
      <c r="E8" s="78"/>
      <c r="F8" s="78">
        <v>10936270.104217339</v>
      </c>
      <c r="G8" s="78">
        <v>535847.77425697469</v>
      </c>
      <c r="H8" s="78"/>
      <c r="I8" s="79">
        <v>7545.1543393921002</v>
      </c>
      <c r="J8" s="78">
        <v>949739.25684205815</v>
      </c>
      <c r="K8" s="79">
        <v>545177.15393435583</v>
      </c>
      <c r="L8" s="256">
        <v>13802916.481494123</v>
      </c>
    </row>
    <row r="9" spans="1:12" ht="12.95" customHeight="1">
      <c r="A9" s="81" t="s">
        <v>8</v>
      </c>
      <c r="B9" s="82">
        <v>2424.7121141217999</v>
      </c>
      <c r="C9" s="82">
        <v>50942.939297028883</v>
      </c>
      <c r="D9" s="82"/>
      <c r="E9" s="82">
        <v>235780.296338994</v>
      </c>
      <c r="F9" s="82"/>
      <c r="G9" s="82">
        <v>476.31439225999998</v>
      </c>
      <c r="H9" s="82">
        <v>3237</v>
      </c>
      <c r="I9" s="83">
        <v>4652.9624539441911</v>
      </c>
      <c r="J9" s="82"/>
      <c r="K9" s="83">
        <v>2785.8184728642</v>
      </c>
      <c r="L9" s="257">
        <v>300300.0430692131</v>
      </c>
    </row>
    <row r="10" spans="1:12" ht="12.95" customHeight="1">
      <c r="A10" s="77" t="s">
        <v>9</v>
      </c>
      <c r="B10" s="78">
        <v>613111.86121641542</v>
      </c>
      <c r="C10" s="78">
        <v>1067649.9033066882</v>
      </c>
      <c r="D10" s="78">
        <v>1568155.7828234381</v>
      </c>
      <c r="E10" s="78">
        <v>365951.57388922857</v>
      </c>
      <c r="F10" s="78"/>
      <c r="G10" s="78">
        <v>265.814186984</v>
      </c>
      <c r="H10" s="78">
        <v>46276</v>
      </c>
      <c r="I10" s="79">
        <v>59917.009621968085</v>
      </c>
      <c r="J10" s="78"/>
      <c r="K10" s="79">
        <v>23848.449260787598</v>
      </c>
      <c r="L10" s="256">
        <v>3745176.39430551</v>
      </c>
    </row>
    <row r="11" spans="1:12" ht="12.95" customHeight="1">
      <c r="A11" s="81" t="s">
        <v>10</v>
      </c>
      <c r="B11" s="82"/>
      <c r="C11" s="82">
        <v>6870223.0503740031</v>
      </c>
      <c r="D11" s="82"/>
      <c r="E11" s="82">
        <v>520342.8313811642</v>
      </c>
      <c r="F11" s="82">
        <v>8440703.2962065302</v>
      </c>
      <c r="G11" s="82">
        <v>4036180.4525470464</v>
      </c>
      <c r="H11" s="82"/>
      <c r="I11" s="83">
        <v>37823.706496283485</v>
      </c>
      <c r="J11" s="82">
        <v>1581700.9342692082</v>
      </c>
      <c r="K11" s="83">
        <v>243127.46859337221</v>
      </c>
      <c r="L11" s="257">
        <v>21730101.739867609</v>
      </c>
    </row>
    <row r="12" spans="1:12" ht="12.95" customHeight="1">
      <c r="A12" s="77" t="s">
        <v>523</v>
      </c>
      <c r="B12" s="78"/>
      <c r="C12" s="78">
        <v>39715.96622602157</v>
      </c>
      <c r="D12" s="78"/>
      <c r="E12" s="78"/>
      <c r="F12" s="78">
        <v>1273.8869713200002</v>
      </c>
      <c r="G12" s="78"/>
      <c r="H12" s="78"/>
      <c r="I12" s="79"/>
      <c r="J12" s="78">
        <v>1038.725202949</v>
      </c>
      <c r="K12" s="79">
        <v>139.18037210899999</v>
      </c>
      <c r="L12" s="256">
        <v>42167.75877239956</v>
      </c>
    </row>
    <row r="13" spans="1:12" ht="12.95" customHeight="1">
      <c r="A13" s="81" t="s">
        <v>12</v>
      </c>
      <c r="B13" s="82">
        <v>595.63447122360003</v>
      </c>
      <c r="C13" s="82">
        <v>5115665.4405798791</v>
      </c>
      <c r="D13" s="82"/>
      <c r="E13" s="82">
        <v>599498.56279734802</v>
      </c>
      <c r="F13" s="82">
        <v>2532288.802792144</v>
      </c>
      <c r="G13" s="82">
        <v>1893245.1991970886</v>
      </c>
      <c r="H13" s="82"/>
      <c r="I13" s="83">
        <v>2389.7509991244001</v>
      </c>
      <c r="J13" s="82">
        <v>329023.27426623099</v>
      </c>
      <c r="K13" s="83">
        <v>87171.526240359017</v>
      </c>
      <c r="L13" s="257">
        <v>10559878.191343399</v>
      </c>
    </row>
    <row r="14" spans="1:12" ht="12.95" customHeight="1">
      <c r="A14" s="77" t="s">
        <v>13</v>
      </c>
      <c r="B14" s="78"/>
      <c r="C14" s="78">
        <v>467110.71250425716</v>
      </c>
      <c r="D14" s="78"/>
      <c r="E14" s="78">
        <v>232805.07898431379</v>
      </c>
      <c r="F14" s="78">
        <v>199542.61649796032</v>
      </c>
      <c r="G14" s="78">
        <v>334238.36145845859</v>
      </c>
      <c r="H14" s="78"/>
      <c r="I14" s="79">
        <v>71.153329728000003</v>
      </c>
      <c r="J14" s="78">
        <v>2748.9908533711996</v>
      </c>
      <c r="K14" s="79">
        <v>11775.096661898302</v>
      </c>
      <c r="L14" s="256">
        <v>1248292.0102899873</v>
      </c>
    </row>
    <row r="15" spans="1:12" ht="12.95" customHeight="1">
      <c r="A15" s="81" t="s">
        <v>14</v>
      </c>
      <c r="B15" s="82">
        <v>150426.12326152794</v>
      </c>
      <c r="C15" s="82">
        <v>2115540.5825589211</v>
      </c>
      <c r="D15" s="82">
        <v>51945.103663571805</v>
      </c>
      <c r="E15" s="82">
        <v>1943478.7722880035</v>
      </c>
      <c r="F15" s="82"/>
      <c r="G15" s="82"/>
      <c r="H15" s="82">
        <v>8123</v>
      </c>
      <c r="I15" s="83">
        <v>12949.514682398023</v>
      </c>
      <c r="J15" s="82">
        <v>9384.3351465574997</v>
      </c>
      <c r="K15" s="83">
        <v>35593.762883861898</v>
      </c>
      <c r="L15" s="257">
        <v>4327441.1944848411</v>
      </c>
    </row>
    <row r="16" spans="1:12" ht="12.95" customHeight="1">
      <c r="A16" s="77" t="s">
        <v>15</v>
      </c>
      <c r="B16" s="78">
        <v>143009.31324868684</v>
      </c>
      <c r="C16" s="78">
        <v>397602.17247375019</v>
      </c>
      <c r="D16" s="78">
        <v>115604.9345189138</v>
      </c>
      <c r="E16" s="78">
        <v>6172.9356213259998</v>
      </c>
      <c r="F16" s="78">
        <v>228055.42677112331</v>
      </c>
      <c r="G16" s="78">
        <v>1792.14319922</v>
      </c>
      <c r="H16" s="78"/>
      <c r="I16" s="79">
        <v>943.58210440200003</v>
      </c>
      <c r="J16" s="78"/>
      <c r="K16" s="79">
        <v>860.35855404299991</v>
      </c>
      <c r="L16" s="256">
        <v>894040.86649146501</v>
      </c>
    </row>
    <row r="17" spans="1:12" ht="12.95" customHeight="1">
      <c r="A17" s="81" t="s">
        <v>16</v>
      </c>
      <c r="B17" s="82">
        <v>42222.949513344101</v>
      </c>
      <c r="C17" s="82">
        <v>2344138.5717859077</v>
      </c>
      <c r="D17" s="82"/>
      <c r="E17" s="82">
        <v>1749577.3893551356</v>
      </c>
      <c r="F17" s="82">
        <v>11821.140649059547</v>
      </c>
      <c r="G17" s="82">
        <v>471246.18325924268</v>
      </c>
      <c r="H17" s="82">
        <v>2201</v>
      </c>
      <c r="I17" s="83">
        <v>8464.2491742029997</v>
      </c>
      <c r="J17" s="82">
        <v>956.41486133259991</v>
      </c>
      <c r="K17" s="83">
        <v>6586.2880559675996</v>
      </c>
      <c r="L17" s="257">
        <v>4637214.1866541924</v>
      </c>
    </row>
    <row r="18" spans="1:12" ht="12.95" customHeight="1">
      <c r="A18" s="77" t="s">
        <v>17</v>
      </c>
      <c r="B18" s="78">
        <v>11832.18341631216</v>
      </c>
      <c r="C18" s="78">
        <v>596340.21581968444</v>
      </c>
      <c r="D18" s="78"/>
      <c r="E18" s="78">
        <v>113950.52313709614</v>
      </c>
      <c r="F18" s="78">
        <v>14719.2535481171</v>
      </c>
      <c r="G18" s="78">
        <v>5463.1934108577007</v>
      </c>
      <c r="H18" s="78"/>
      <c r="I18" s="79">
        <v>4047.0662328512003</v>
      </c>
      <c r="J18" s="78">
        <v>9258.1506070199994</v>
      </c>
      <c r="K18" s="79">
        <v>10683.590959834699</v>
      </c>
      <c r="L18" s="256">
        <v>766294.17713177355</v>
      </c>
    </row>
    <row r="19" spans="1:12" ht="12.95" customHeight="1">
      <c r="A19" s="81" t="s">
        <v>18</v>
      </c>
      <c r="B19" s="82">
        <v>14144.900295765201</v>
      </c>
      <c r="C19" s="82">
        <v>1601399.971061998</v>
      </c>
      <c r="D19" s="82"/>
      <c r="E19" s="82">
        <v>1784561.4263495035</v>
      </c>
      <c r="F19" s="82">
        <v>2701.9926273420001</v>
      </c>
      <c r="G19" s="82"/>
      <c r="H19" s="82">
        <v>1419</v>
      </c>
      <c r="I19" s="83">
        <v>5066.1788267950997</v>
      </c>
      <c r="J19" s="82">
        <v>7077.9189518958001</v>
      </c>
      <c r="K19" s="83">
        <v>8470.9112130014</v>
      </c>
      <c r="L19" s="257">
        <v>3424842.2993263011</v>
      </c>
    </row>
    <row r="20" spans="1:12" ht="12.95" customHeight="1">
      <c r="A20" s="77" t="s">
        <v>19</v>
      </c>
      <c r="B20" s="78">
        <v>5730.6594688351997</v>
      </c>
      <c r="C20" s="78">
        <v>48856.114635271399</v>
      </c>
      <c r="D20" s="78"/>
      <c r="E20" s="78">
        <v>127771.29806089644</v>
      </c>
      <c r="F20" s="78">
        <v>245.309015698</v>
      </c>
      <c r="G20" s="78">
        <v>40.479292750600003</v>
      </c>
      <c r="H20" s="78"/>
      <c r="I20" s="79"/>
      <c r="J20" s="78"/>
      <c r="K20" s="79">
        <v>49.887845531099998</v>
      </c>
      <c r="L20" s="256">
        <v>182693.74831898275</v>
      </c>
    </row>
    <row r="21" spans="1:12" ht="12.95" customHeight="1">
      <c r="A21" s="81" t="s">
        <v>20</v>
      </c>
      <c r="B21" s="82">
        <v>64999.631955654906</v>
      </c>
      <c r="C21" s="82">
        <v>884620.7699039072</v>
      </c>
      <c r="D21" s="82">
        <v>110024.25898467499</v>
      </c>
      <c r="E21" s="82">
        <v>731088.58180136594</v>
      </c>
      <c r="F21" s="82"/>
      <c r="G21" s="82"/>
      <c r="H21" s="82">
        <v>66920</v>
      </c>
      <c r="I21" s="83">
        <v>23152.895009343501</v>
      </c>
      <c r="J21" s="82">
        <v>5480.4215175507998</v>
      </c>
      <c r="K21" s="83">
        <v>8718.7237062492295</v>
      </c>
      <c r="L21" s="257">
        <v>1895005.2828787465</v>
      </c>
    </row>
    <row r="22" spans="1:12" ht="12.95" customHeight="1">
      <c r="A22" s="77" t="s">
        <v>21</v>
      </c>
      <c r="B22" s="78"/>
      <c r="C22" s="78">
        <v>679497.55452330003</v>
      </c>
      <c r="D22" s="78"/>
      <c r="E22" s="78">
        <v>10215.505638282326</v>
      </c>
      <c r="F22" s="78">
        <v>3068181.5181906428</v>
      </c>
      <c r="G22" s="78">
        <v>24377.985414094168</v>
      </c>
      <c r="H22" s="78"/>
      <c r="I22" s="79">
        <v>1724.3915782638132</v>
      </c>
      <c r="J22" s="78">
        <v>141276.97352114925</v>
      </c>
      <c r="K22" s="79">
        <v>292989.62655560178</v>
      </c>
      <c r="L22" s="256">
        <v>4218263.5554213338</v>
      </c>
    </row>
    <row r="23" spans="1:12" ht="12.95" customHeight="1">
      <c r="A23" s="81" t="s">
        <v>22</v>
      </c>
      <c r="B23" s="82">
        <v>544516.16444880818</v>
      </c>
      <c r="C23" s="82">
        <v>2813348.3532222528</v>
      </c>
      <c r="D23" s="82">
        <v>1093516.0443259319</v>
      </c>
      <c r="E23" s="82">
        <v>1499425.8726645112</v>
      </c>
      <c r="F23" s="82">
        <v>19035.415436438001</v>
      </c>
      <c r="G23" s="82"/>
      <c r="H23" s="82">
        <v>18607</v>
      </c>
      <c r="I23" s="83">
        <v>3202.8352882334002</v>
      </c>
      <c r="J23" s="82">
        <v>9039.8367991369996</v>
      </c>
      <c r="K23" s="83">
        <v>86259.768445818569</v>
      </c>
      <c r="L23" s="257">
        <v>6086951.2906311313</v>
      </c>
    </row>
    <row r="24" spans="1:12" ht="12.95" customHeight="1">
      <c r="A24" s="77" t="s">
        <v>23</v>
      </c>
      <c r="B24" s="78">
        <v>99452.286498105808</v>
      </c>
      <c r="C24" s="78">
        <v>492072.74942801934</v>
      </c>
      <c r="D24" s="78">
        <v>51309.178504889511</v>
      </c>
      <c r="E24" s="78">
        <v>562506.37746861356</v>
      </c>
      <c r="F24" s="78">
        <v>211954.87564678051</v>
      </c>
      <c r="G24" s="78">
        <v>4918.3136815969001</v>
      </c>
      <c r="H24" s="78"/>
      <c r="I24" s="79">
        <v>144.11537581600001</v>
      </c>
      <c r="J24" s="78">
        <v>21324.446108846299</v>
      </c>
      <c r="K24" s="79">
        <v>89921.0059855195</v>
      </c>
      <c r="L24" s="256">
        <v>1533603.3486981872</v>
      </c>
    </row>
    <row r="25" spans="1:12" ht="12.95" customHeight="1">
      <c r="A25" s="81" t="s">
        <v>24</v>
      </c>
      <c r="B25" s="82">
        <v>3270.9907611997878</v>
      </c>
      <c r="C25" s="82">
        <v>285329.03878058615</v>
      </c>
      <c r="D25" s="82">
        <v>5632.7643308990819</v>
      </c>
      <c r="E25" s="82">
        <v>131397.33223880996</v>
      </c>
      <c r="F25" s="82">
        <v>235397.57132531673</v>
      </c>
      <c r="G25" s="82"/>
      <c r="H25" s="82"/>
      <c r="I25" s="83">
        <v>213.01864012909999</v>
      </c>
      <c r="J25" s="82"/>
      <c r="K25" s="83">
        <v>100.326713281</v>
      </c>
      <c r="L25" s="257">
        <v>661341.04279022187</v>
      </c>
    </row>
    <row r="26" spans="1:12" ht="12.95" customHeight="1">
      <c r="A26" s="77" t="s">
        <v>25</v>
      </c>
      <c r="B26" s="78"/>
      <c r="C26" s="78"/>
      <c r="D26" s="78">
        <v>2824174.6873750486</v>
      </c>
      <c r="E26" s="78">
        <v>693421.76813543646</v>
      </c>
      <c r="F26" s="78"/>
      <c r="G26" s="78"/>
      <c r="H26" s="78">
        <v>128049</v>
      </c>
      <c r="I26" s="79">
        <v>210323.66565466314</v>
      </c>
      <c r="J26" s="78">
        <v>145.31605409080001</v>
      </c>
      <c r="K26" s="79">
        <v>24952.055303330206</v>
      </c>
      <c r="L26" s="256">
        <v>3881066.4925225689</v>
      </c>
    </row>
    <row r="27" spans="1:12" ht="12.95" customHeight="1">
      <c r="A27" s="81" t="s">
        <v>26</v>
      </c>
      <c r="B27" s="82">
        <v>7646.6483972957003</v>
      </c>
      <c r="C27" s="82">
        <v>551285.12851686624</v>
      </c>
      <c r="D27" s="82">
        <v>173502.18743391143</v>
      </c>
      <c r="E27" s="82">
        <v>187876.97356151836</v>
      </c>
      <c r="F27" s="82">
        <v>2781348.4717438649</v>
      </c>
      <c r="G27" s="82">
        <v>238097.36397632066</v>
      </c>
      <c r="H27" s="82"/>
      <c r="I27" s="83">
        <v>3815.5370764113673</v>
      </c>
      <c r="J27" s="82">
        <v>114699.21479045751</v>
      </c>
      <c r="K27" s="83">
        <v>146203.76929397826</v>
      </c>
      <c r="L27" s="257">
        <v>4204475.2947906246</v>
      </c>
    </row>
    <row r="28" spans="1:12" ht="12.95" customHeight="1">
      <c r="A28" s="77" t="s">
        <v>27</v>
      </c>
      <c r="B28" s="78">
        <v>156.63022509000001</v>
      </c>
      <c r="C28" s="78">
        <v>874913.09020230838</v>
      </c>
      <c r="D28" s="78">
        <v>3498.8893655069996</v>
      </c>
      <c r="E28" s="78">
        <v>1905128.9053477547</v>
      </c>
      <c r="F28" s="78">
        <v>133971.80869257491</v>
      </c>
      <c r="G28" s="78">
        <v>1530.6249433951002</v>
      </c>
      <c r="H28" s="78">
        <v>77088</v>
      </c>
      <c r="I28" s="79">
        <v>48228.299161563489</v>
      </c>
      <c r="J28" s="78">
        <v>34845.272222123611</v>
      </c>
      <c r="K28" s="79">
        <v>53948.691242258006</v>
      </c>
      <c r="L28" s="256">
        <v>3133310.2114025755</v>
      </c>
    </row>
    <row r="29" spans="1:12" ht="12.95" customHeight="1">
      <c r="A29" s="81" t="s">
        <v>28</v>
      </c>
      <c r="B29" s="82"/>
      <c r="C29" s="82">
        <v>1901248.3590609792</v>
      </c>
      <c r="D29" s="82"/>
      <c r="E29" s="82">
        <v>3129223.7106268751</v>
      </c>
      <c r="F29" s="82">
        <v>6983259.1854351629</v>
      </c>
      <c r="G29" s="82">
        <v>1087189.2429259995</v>
      </c>
      <c r="H29" s="82">
        <v>11334</v>
      </c>
      <c r="I29" s="83">
        <v>60898.797813541059</v>
      </c>
      <c r="J29" s="82">
        <v>254694.77240116551</v>
      </c>
      <c r="K29" s="83">
        <v>1996069.727344932</v>
      </c>
      <c r="L29" s="257">
        <v>15423917.795608655</v>
      </c>
    </row>
    <row r="30" spans="1:12" ht="12.95" customHeight="1">
      <c r="A30" s="77" t="s">
        <v>29</v>
      </c>
      <c r="B30" s="78"/>
      <c r="C30" s="78">
        <v>18927.172271778563</v>
      </c>
      <c r="D30" s="78">
        <v>180587.40505994722</v>
      </c>
      <c r="E30" s="78">
        <v>15566.4080922053</v>
      </c>
      <c r="F30" s="78"/>
      <c r="G30" s="78"/>
      <c r="H30" s="78">
        <v>44590</v>
      </c>
      <c r="I30" s="79">
        <v>420578.50497585873</v>
      </c>
      <c r="J30" s="78">
        <v>1584.3683639224</v>
      </c>
      <c r="K30" s="79">
        <v>34830.999342919829</v>
      </c>
      <c r="L30" s="256">
        <v>716664.8581066319</v>
      </c>
    </row>
    <row r="31" spans="1:12" ht="12.95" customHeight="1">
      <c r="A31" s="81" t="s">
        <v>30</v>
      </c>
      <c r="B31" s="82">
        <v>20965.275145427804</v>
      </c>
      <c r="C31" s="82">
        <v>579627.11798624648</v>
      </c>
      <c r="D31" s="82">
        <v>4272.3529227354002</v>
      </c>
      <c r="E31" s="82">
        <v>804898.24892847403</v>
      </c>
      <c r="F31" s="82">
        <v>1885245.1455983508</v>
      </c>
      <c r="G31" s="82">
        <v>103.295696875</v>
      </c>
      <c r="H31" s="82">
        <v>3095</v>
      </c>
      <c r="I31" s="83">
        <v>192172.50073946503</v>
      </c>
      <c r="J31" s="82">
        <v>36791.341755304493</v>
      </c>
      <c r="K31" s="83">
        <v>230672.64305375406</v>
      </c>
      <c r="L31" s="257">
        <v>3757842.9218266332</v>
      </c>
    </row>
    <row r="32" spans="1:12" ht="12.95" customHeight="1">
      <c r="A32" s="77" t="s">
        <v>31</v>
      </c>
      <c r="B32" s="78"/>
      <c r="C32" s="78">
        <v>63934.405723476768</v>
      </c>
      <c r="D32" s="78"/>
      <c r="E32" s="78"/>
      <c r="F32" s="78">
        <v>8719.8328337189014</v>
      </c>
      <c r="G32" s="78">
        <v>453.50462924200002</v>
      </c>
      <c r="H32" s="78"/>
      <c r="I32" s="79">
        <v>59.612860471799998</v>
      </c>
      <c r="J32" s="78">
        <v>374.95998918499998</v>
      </c>
      <c r="K32" s="79">
        <v>114.264915836</v>
      </c>
      <c r="L32" s="256">
        <v>73656.58095193046</v>
      </c>
    </row>
    <row r="33" spans="1:12" ht="12.95" customHeight="1">
      <c r="A33" s="81" t="s">
        <v>32</v>
      </c>
      <c r="B33" s="82">
        <v>128845.43721090995</v>
      </c>
      <c r="C33" s="82">
        <v>185860.83710824148</v>
      </c>
      <c r="D33" s="82">
        <v>732052.04110773397</v>
      </c>
      <c r="E33" s="82">
        <v>88403.892170041378</v>
      </c>
      <c r="F33" s="82">
        <v>12747.5807203431</v>
      </c>
      <c r="G33" s="82">
        <v>2415.470921352</v>
      </c>
      <c r="H33" s="82">
        <v>37841</v>
      </c>
      <c r="I33" s="83">
        <v>123876.38458343552</v>
      </c>
      <c r="J33" s="82">
        <v>668.01063312799999</v>
      </c>
      <c r="K33" s="83">
        <v>39249.255211542746</v>
      </c>
      <c r="L33" s="257">
        <v>1351959.9096667282</v>
      </c>
    </row>
    <row r="34" spans="1:12" ht="12.95" customHeight="1">
      <c r="A34" s="77" t="s">
        <v>33</v>
      </c>
      <c r="B34" s="78"/>
      <c r="C34" s="78"/>
      <c r="D34" s="78">
        <v>48200.427830092587</v>
      </c>
      <c r="E34" s="78">
        <v>2591648.3594590882</v>
      </c>
      <c r="F34" s="78"/>
      <c r="G34" s="78"/>
      <c r="H34" s="78">
        <v>91356</v>
      </c>
      <c r="I34" s="79">
        <v>43901.017990243701</v>
      </c>
      <c r="J34" s="78">
        <v>2588.3079036570998</v>
      </c>
      <c r="K34" s="79">
        <v>20452.93825647355</v>
      </c>
      <c r="L34" s="256">
        <v>2798147.0514395554</v>
      </c>
    </row>
    <row r="35" spans="1:12" ht="12.95" customHeight="1">
      <c r="A35" s="81" t="s">
        <v>34</v>
      </c>
      <c r="B35" s="82"/>
      <c r="C35" s="82">
        <v>1063145.1825575486</v>
      </c>
      <c r="D35" s="82"/>
      <c r="E35" s="82">
        <v>348647.74120187416</v>
      </c>
      <c r="F35" s="82">
        <v>2636309.4379933206</v>
      </c>
      <c r="G35" s="82">
        <v>1051382.4247291521</v>
      </c>
      <c r="H35" s="82"/>
      <c r="I35" s="83">
        <v>1003.5776267766</v>
      </c>
      <c r="J35" s="82">
        <v>85549.380201585285</v>
      </c>
      <c r="K35" s="83">
        <v>18300.704043550199</v>
      </c>
      <c r="L35" s="257">
        <v>5204338.4483538084</v>
      </c>
    </row>
    <row r="36" spans="1:12" s="255" customFormat="1" ht="12.95" customHeight="1" thickBot="1">
      <c r="A36" s="258" t="s">
        <v>64</v>
      </c>
      <c r="B36" s="259">
        <v>1853351.4016487247</v>
      </c>
      <c r="C36" s="259">
        <v>32267994.007274624</v>
      </c>
      <c r="D36" s="259">
        <v>9154809.901194904</v>
      </c>
      <c r="E36" s="259">
        <v>22536371.020355899</v>
      </c>
      <c r="F36" s="259">
        <v>50164795.598233536</v>
      </c>
      <c r="G36" s="259">
        <v>9791987.4998960439</v>
      </c>
      <c r="H36" s="259">
        <v>764486</v>
      </c>
      <c r="I36" s="259">
        <v>1661902.0998245084</v>
      </c>
      <c r="J36" s="259">
        <v>4494734.1317129787</v>
      </c>
      <c r="K36" s="259">
        <v>6219805.3452770635</v>
      </c>
      <c r="L36" s="260">
        <v>138910237.00541827</v>
      </c>
    </row>
    <row r="37" spans="1:12" s="85" customFormat="1" ht="65.25" customHeight="1">
      <c r="A37" s="886" t="s">
        <v>433</v>
      </c>
      <c r="B37" s="886"/>
      <c r="C37" s="886"/>
      <c r="D37" s="886"/>
      <c r="E37" s="886"/>
      <c r="F37" s="886"/>
      <c r="G37" s="886"/>
      <c r="H37" s="886"/>
      <c r="I37" s="886"/>
      <c r="J37" s="886"/>
      <c r="K37" s="886"/>
      <c r="L37" s="886"/>
    </row>
    <row r="38" spans="1:12" ht="36" customHeight="1">
      <c r="A38" s="887" t="s">
        <v>434</v>
      </c>
      <c r="B38" s="887"/>
      <c r="C38" s="887"/>
      <c r="D38" s="887"/>
      <c r="E38" s="887"/>
      <c r="F38" s="887"/>
      <c r="G38" s="887"/>
      <c r="H38" s="887"/>
      <c r="I38" s="887"/>
      <c r="J38" s="887"/>
      <c r="K38" s="887"/>
      <c r="L38" s="887"/>
    </row>
    <row r="39" spans="1:12" ht="12" customHeight="1">
      <c r="A39" s="11" t="s">
        <v>37</v>
      </c>
    </row>
    <row r="40" spans="1:12" ht="27.75" customHeight="1">
      <c r="A40" s="858" t="s">
        <v>695</v>
      </c>
      <c r="B40" s="858"/>
      <c r="C40" s="858"/>
      <c r="D40" s="858"/>
      <c r="E40" s="858"/>
      <c r="F40" s="858"/>
      <c r="G40" s="858"/>
      <c r="H40" s="858"/>
      <c r="I40" s="858"/>
      <c r="J40" s="858"/>
      <c r="K40" s="858"/>
      <c r="L40" s="858"/>
    </row>
  </sheetData>
  <mergeCells count="4">
    <mergeCell ref="A37:L37"/>
    <mergeCell ref="A38:L38"/>
    <mergeCell ref="A40:L40"/>
    <mergeCell ref="A1:L1"/>
  </mergeCells>
  <pageMargins left="0.7" right="0.7" top="0.75" bottom="0.75" header="0.3" footer="0.3"/>
  <pageSetup orientation="portrait" r:id="rId1"/>
  <webPublishItems count="1">
    <webPublishItem id="4544" divId="Copia de Amb en núm _ formato de libro - Act 05-09-2017 _vf_g_4544" sourceType="range" sourceRef="A1:L40" destinationFile="C:\Users\lizzeth.romero\Documents\Numeralia_2017\C8.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58</vt:i4>
      </vt:variant>
    </vt:vector>
  </HeadingPairs>
  <TitlesOfParts>
    <vt:vector size="58" baseType="lpstr">
      <vt:lpstr>Índice</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C19</vt:lpstr>
      <vt:lpstr>C20</vt:lpstr>
      <vt:lpstr>C21</vt:lpstr>
      <vt:lpstr>C22</vt:lpstr>
      <vt:lpstr>C23</vt:lpstr>
      <vt:lpstr>C24</vt:lpstr>
      <vt:lpstr>C25</vt:lpstr>
      <vt:lpstr>C26</vt:lpstr>
      <vt:lpstr>C27</vt:lpstr>
      <vt:lpstr>C28</vt:lpstr>
      <vt:lpstr>C29</vt:lpstr>
      <vt:lpstr>C30</vt:lpstr>
      <vt:lpstr>C31</vt:lpstr>
      <vt:lpstr>C32</vt:lpstr>
      <vt:lpstr>C33</vt:lpstr>
      <vt:lpstr>C34</vt:lpstr>
      <vt:lpstr>C35</vt:lpstr>
      <vt:lpstr>C36</vt:lpstr>
      <vt:lpstr>C37</vt:lpstr>
      <vt:lpstr>C38</vt:lpstr>
      <vt:lpstr>C39</vt:lpstr>
      <vt:lpstr>C40</vt:lpstr>
      <vt:lpstr>C41</vt:lpstr>
      <vt:lpstr>C42</vt:lpstr>
      <vt:lpstr>C43</vt:lpstr>
      <vt:lpstr>C44</vt:lpstr>
      <vt:lpstr>C45</vt:lpstr>
      <vt:lpstr>C46</vt:lpstr>
      <vt:lpstr>C47</vt:lpstr>
      <vt:lpstr>C48</vt:lpstr>
      <vt:lpstr>C49</vt:lpstr>
      <vt:lpstr>C50</vt:lpstr>
      <vt:lpstr>C51</vt:lpstr>
      <vt:lpstr>C52</vt:lpstr>
      <vt:lpstr>C53</vt:lpstr>
      <vt:lpstr>C54</vt:lpstr>
      <vt:lpstr>C55</vt:lpstr>
      <vt:lpstr>C56</vt:lpstr>
      <vt:lpstr>C57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Marcelo Sanchez Lopez</dc:creator>
  <cp:lastModifiedBy>Lizzeth Guadalupe Romero de la O</cp:lastModifiedBy>
  <cp:lastPrinted>2015-08-21T22:18:23Z</cp:lastPrinted>
  <dcterms:created xsi:type="dcterms:W3CDTF">2014-02-06T16:20:25Z</dcterms:created>
  <dcterms:modified xsi:type="dcterms:W3CDTF">2017-12-08T20:17:21Z</dcterms:modified>
</cp:coreProperties>
</file>