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izzeth.romero\Documents\Numeralia_2017\xls\"/>
    </mc:Choice>
  </mc:AlternateContent>
  <bookViews>
    <workbookView xWindow="0" yWindow="0" windowWidth="25200" windowHeight="11985"/>
  </bookViews>
  <sheets>
    <sheet name="C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1" l="1"/>
  <c r="S37" i="1" s="1"/>
  <c r="T37" i="1" s="1"/>
  <c r="S36" i="1"/>
  <c r="T36" i="1" s="1"/>
  <c r="S35" i="1"/>
  <c r="T35" i="1" s="1"/>
  <c r="S34" i="1"/>
  <c r="T34" i="1" s="1"/>
  <c r="S33" i="1"/>
  <c r="T33" i="1" s="1"/>
  <c r="S32" i="1"/>
  <c r="T32" i="1" s="1"/>
  <c r="S31" i="1"/>
  <c r="T31" i="1" s="1"/>
  <c r="S30" i="1"/>
  <c r="T30" i="1" s="1"/>
  <c r="S29" i="1"/>
  <c r="T29" i="1" s="1"/>
  <c r="S28" i="1"/>
  <c r="T28" i="1" s="1"/>
  <c r="S27" i="1"/>
  <c r="T27" i="1" s="1"/>
  <c r="S26" i="1"/>
  <c r="T26" i="1" s="1"/>
  <c r="S25" i="1"/>
  <c r="T25" i="1" s="1"/>
  <c r="S24" i="1"/>
  <c r="T24" i="1" s="1"/>
  <c r="S23" i="1"/>
  <c r="T23" i="1" s="1"/>
  <c r="S22" i="1"/>
  <c r="T22" i="1" s="1"/>
  <c r="S21" i="1"/>
  <c r="T21" i="1" s="1"/>
  <c r="S20" i="1"/>
  <c r="T20" i="1" s="1"/>
  <c r="S19" i="1"/>
  <c r="T19" i="1" s="1"/>
  <c r="S18" i="1"/>
  <c r="T18" i="1" s="1"/>
  <c r="S17" i="1"/>
  <c r="T17" i="1" s="1"/>
  <c r="S16" i="1"/>
  <c r="T16" i="1" s="1"/>
  <c r="T15" i="1"/>
  <c r="S15" i="1"/>
  <c r="S14" i="1"/>
  <c r="T14" i="1" s="1"/>
  <c r="T13" i="1"/>
  <c r="S13" i="1"/>
  <c r="S12" i="1"/>
  <c r="T12" i="1" s="1"/>
  <c r="T11" i="1"/>
  <c r="S11" i="1"/>
  <c r="S10" i="1"/>
  <c r="T10" i="1" s="1"/>
  <c r="T9" i="1"/>
  <c r="S9" i="1"/>
  <c r="S8" i="1"/>
  <c r="T8" i="1" s="1"/>
  <c r="T7" i="1"/>
  <c r="S7" i="1"/>
  <c r="S6" i="1"/>
  <c r="T6" i="1" s="1"/>
  <c r="T5" i="1"/>
  <c r="S5" i="1"/>
</calcChain>
</file>

<file path=xl/sharedStrings.xml><?xml version="1.0" encoding="utf-8"?>
<sst xmlns="http://schemas.openxmlformats.org/spreadsheetml/2006/main" count="43" uniqueCount="43">
  <si>
    <t>Población rural y urbana</t>
  </si>
  <si>
    <r>
      <t xml:space="preserve">(Porcentaje) </t>
    </r>
    <r>
      <rPr>
        <b/>
        <vertAlign val="superscript"/>
        <sz val="9"/>
        <rFont val="Calibri"/>
        <family val="2"/>
        <scheme val="minor"/>
      </rPr>
      <t>1</t>
    </r>
  </si>
  <si>
    <t>Entidad federativa</t>
  </si>
  <si>
    <t>Población rural *</t>
  </si>
  <si>
    <t>Población urbana *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</si>
  <si>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</si>
  <si>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</si>
  <si>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</si>
  <si>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</si>
  <si>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</si>
  <si>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</si>
  <si>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</si>
  <si>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</si>
  <si>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</si>
  <si>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</si>
  <si>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</si>
  <si>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</si>
  <si>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</si>
  <si>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</si>
  <si>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</si>
  <si>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</si>
  <si>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</si>
  <si>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</si>
  <si>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</si>
  <si>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</si>
  <si>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</si>
  <si>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</si>
  <si>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</si>
  <si>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</si>
  <si>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</si>
  <si>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</si>
  <si>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</si>
  <si>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</si>
  <si>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</si>
  <si>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</si>
  <si>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</si>
  <si>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</si>
  <si>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</si>
  <si>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Porcentajes calculados con base en los resultados de Censos y Conteos de Población y Vivienda para los años 1980 a 2010, y en el caso del año 2015, con base en la Encuesta Intercensal 2015. En todos los casos, la población rural se refiere a la que habita en localidades de menos de 2500 personas, en tanto que la población urbana se refiere a la que habita en localidades de 2500 personas o más.</t>
    </r>
  </si>
  <si>
    <t>Fuente:</t>
  </si>
  <si>
    <t>INEGI, Instituto Nacional de Estadística y Geografía, Censos y Conteos de Población y Vivienda, consultado en http://www.inegi.org.mx/est/contenidos/Proyectos/ccpv/default.aspx, 22-11-2011.
Instituto Nacional de Estadística y Geografía, Encuesta Intecensal 2015, consultado en http://www.inegi.org.mx/est/contenidos/proyectos/encuestas/hogares/especiales/ei2015/default.aspx, 09-12-2015.</t>
  </si>
  <si>
    <t>* Nota:</t>
  </si>
  <si>
    <t>Existe información adicional (número de habitantes) en la base de datos estadísticos del Sistema Nacional de Información Ambiental y de Recursos Naturales, disponible en el portal de Internet de la SEMARNAT: https://www.gob.mx/semarnat/acciones-y-programas/sistema-nacional-de-informacion-ambiental-y-de-recursos-naturales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</si>
</sst>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 Narrow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color rgb="FF000000"/>
      <name val="Arial"/>
      <family val="2"/>
    </font>
    <font>
      <sz val="7"/>
      <color theme="1"/>
      <name val="Calibri"/>
      <family val="2"/>
      <scheme val="minor"/>
    </font>
    <font>
      <sz val="7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5" fillId="3" borderId="9" xfId="0" applyFont="1" applyFill="1" applyBorder="1" applyAlignment="1">
      <alignment horizontal="left" vertical="center" wrapText="1"/>
    </xf>
    <xf numFmtId="1" fontId="5" fillId="3" borderId="6" xfId="0" applyNumberFormat="1" applyFont="1" applyFill="1" applyBorder="1" applyAlignment="1">
      <alignment horizontal="right" vertical="center" wrapText="1"/>
    </xf>
    <xf numFmtId="1" fontId="5" fillId="3" borderId="7" xfId="0" applyNumberFormat="1" applyFont="1" applyFill="1" applyBorder="1" applyAlignment="1">
      <alignment horizontal="right" vertical="center" wrapText="1"/>
    </xf>
    <xf numFmtId="1" fontId="5" fillId="3" borderId="8" xfId="0" applyNumberFormat="1" applyFont="1" applyFill="1" applyBorder="1" applyAlignment="1">
      <alignment horizontal="right" vertical="center" wrapText="1"/>
    </xf>
    <xf numFmtId="164" fontId="6" fillId="3" borderId="0" xfId="0" applyNumberFormat="1" applyFont="1" applyFill="1" applyAlignment="1">
      <alignment horizontal="right" vertical="top" wrapText="1"/>
    </xf>
    <xf numFmtId="0" fontId="5" fillId="4" borderId="10" xfId="0" applyFont="1" applyFill="1" applyBorder="1" applyAlignment="1">
      <alignment horizontal="left" vertical="center" wrapText="1"/>
    </xf>
    <xf numFmtId="1" fontId="5" fillId="4" borderId="6" xfId="0" applyNumberFormat="1" applyFont="1" applyFill="1" applyBorder="1" applyAlignment="1">
      <alignment horizontal="right" vertical="center" wrapText="1"/>
    </xf>
    <xf numFmtId="1" fontId="5" fillId="4" borderId="7" xfId="0" applyNumberFormat="1" applyFont="1" applyFill="1" applyBorder="1" applyAlignment="1">
      <alignment horizontal="right" vertical="center" wrapText="1"/>
    </xf>
    <xf numFmtId="1" fontId="5" fillId="4" borderId="8" xfId="0" applyNumberFormat="1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165" fontId="5" fillId="3" borderId="6" xfId="0" applyNumberFormat="1" applyFont="1" applyFill="1" applyBorder="1" applyAlignment="1">
      <alignment horizontal="right" vertical="center" wrapText="1"/>
    </xf>
    <xf numFmtId="165" fontId="5" fillId="3" borderId="7" xfId="0" applyNumberFormat="1" applyFont="1" applyFill="1" applyBorder="1" applyAlignment="1">
      <alignment horizontal="right" vertical="center" wrapText="1"/>
    </xf>
    <xf numFmtId="165" fontId="5" fillId="3" borderId="8" xfId="0" applyNumberFormat="1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left" vertical="center" wrapText="1"/>
    </xf>
    <xf numFmtId="1" fontId="5" fillId="3" borderId="12" xfId="0" applyNumberFormat="1" applyFont="1" applyFill="1" applyBorder="1" applyAlignment="1">
      <alignment horizontal="right" vertical="center" wrapText="1"/>
    </xf>
    <xf numFmtId="1" fontId="5" fillId="3" borderId="13" xfId="0" applyNumberFormat="1" applyFont="1" applyFill="1" applyBorder="1" applyAlignment="1">
      <alignment horizontal="right" vertical="center" wrapText="1"/>
    </xf>
    <xf numFmtId="1" fontId="5" fillId="3" borderId="14" xfId="0" applyNumberFormat="1" applyFont="1" applyFill="1" applyBorder="1" applyAlignment="1">
      <alignment horizontal="righ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1" fillId="0" borderId="0" xfId="0" applyFont="1" applyBorder="1"/>
    <xf numFmtId="0" fontId="8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T42"/>
  <sheetViews>
    <sheetView tabSelected="1" zoomScaleNormal="100" workbookViewId="0">
      <pane ySplit="4" topLeftCell="A5" activePane="bottomLeft" state="frozen"/>
      <selection pane="bottomLeft" sqref="A1:O1"/>
    </sheetView>
  </sheetViews>
  <sheetFormatPr baseColWidth="10" defaultRowHeight="15" x14ac:dyDescent="0.25"/>
  <cols>
    <col min="1" max="1" width="14.7109375" customWidth="1"/>
    <col min="2" max="15" width="6.28515625" customWidth="1"/>
    <col min="17" max="19" width="11.42578125" hidden="1" customWidth="1"/>
    <col min="20" max="20" width="13.140625" hidden="1" customWidth="1"/>
    <col min="259" max="259" width="14.7109375" customWidth="1"/>
    <col min="260" max="271" width="6.28515625" customWidth="1"/>
    <col min="515" max="515" width="14.7109375" customWidth="1"/>
    <col min="516" max="527" width="6.28515625" customWidth="1"/>
    <col min="771" max="771" width="14.7109375" customWidth="1"/>
    <col min="772" max="783" width="6.28515625" customWidth="1"/>
    <col min="1027" max="1027" width="14.7109375" customWidth="1"/>
    <col min="1028" max="1039" width="6.28515625" customWidth="1"/>
    <col min="1283" max="1283" width="14.7109375" customWidth="1"/>
    <col min="1284" max="1295" width="6.28515625" customWidth="1"/>
    <col min="1539" max="1539" width="14.7109375" customWidth="1"/>
    <col min="1540" max="1551" width="6.28515625" customWidth="1"/>
    <col min="1795" max="1795" width="14.7109375" customWidth="1"/>
    <col min="1796" max="1807" width="6.28515625" customWidth="1"/>
    <col min="2051" max="2051" width="14.7109375" customWidth="1"/>
    <col min="2052" max="2063" width="6.28515625" customWidth="1"/>
    <col min="2307" max="2307" width="14.7109375" customWidth="1"/>
    <col min="2308" max="2319" width="6.28515625" customWidth="1"/>
    <col min="2563" max="2563" width="14.7109375" customWidth="1"/>
    <col min="2564" max="2575" width="6.28515625" customWidth="1"/>
    <col min="2819" max="2819" width="14.7109375" customWidth="1"/>
    <col min="2820" max="2831" width="6.28515625" customWidth="1"/>
    <col min="3075" max="3075" width="14.7109375" customWidth="1"/>
    <col min="3076" max="3087" width="6.28515625" customWidth="1"/>
    <col min="3331" max="3331" width="14.7109375" customWidth="1"/>
    <col min="3332" max="3343" width="6.28515625" customWidth="1"/>
    <col min="3587" max="3587" width="14.7109375" customWidth="1"/>
    <col min="3588" max="3599" width="6.28515625" customWidth="1"/>
    <col min="3843" max="3843" width="14.7109375" customWidth="1"/>
    <col min="3844" max="3855" width="6.28515625" customWidth="1"/>
    <col min="4099" max="4099" width="14.7109375" customWidth="1"/>
    <col min="4100" max="4111" width="6.28515625" customWidth="1"/>
    <col min="4355" max="4355" width="14.7109375" customWidth="1"/>
    <col min="4356" max="4367" width="6.28515625" customWidth="1"/>
    <col min="4611" max="4611" width="14.7109375" customWidth="1"/>
    <col min="4612" max="4623" width="6.28515625" customWidth="1"/>
    <col min="4867" max="4867" width="14.7109375" customWidth="1"/>
    <col min="4868" max="4879" width="6.28515625" customWidth="1"/>
    <col min="5123" max="5123" width="14.7109375" customWidth="1"/>
    <col min="5124" max="5135" width="6.28515625" customWidth="1"/>
    <col min="5379" max="5379" width="14.7109375" customWidth="1"/>
    <col min="5380" max="5391" width="6.28515625" customWidth="1"/>
    <col min="5635" max="5635" width="14.7109375" customWidth="1"/>
    <col min="5636" max="5647" width="6.28515625" customWidth="1"/>
    <col min="5891" max="5891" width="14.7109375" customWidth="1"/>
    <col min="5892" max="5903" width="6.28515625" customWidth="1"/>
    <col min="6147" max="6147" width="14.7109375" customWidth="1"/>
    <col min="6148" max="6159" width="6.28515625" customWidth="1"/>
    <col min="6403" max="6403" width="14.7109375" customWidth="1"/>
    <col min="6404" max="6415" width="6.28515625" customWidth="1"/>
    <col min="6659" max="6659" width="14.7109375" customWidth="1"/>
    <col min="6660" max="6671" width="6.28515625" customWidth="1"/>
    <col min="6915" max="6915" width="14.7109375" customWidth="1"/>
    <col min="6916" max="6927" width="6.28515625" customWidth="1"/>
    <col min="7171" max="7171" width="14.7109375" customWidth="1"/>
    <col min="7172" max="7183" width="6.28515625" customWidth="1"/>
    <col min="7427" max="7427" width="14.7109375" customWidth="1"/>
    <col min="7428" max="7439" width="6.28515625" customWidth="1"/>
    <col min="7683" max="7683" width="14.7109375" customWidth="1"/>
    <col min="7684" max="7695" width="6.28515625" customWidth="1"/>
    <col min="7939" max="7939" width="14.7109375" customWidth="1"/>
    <col min="7940" max="7951" width="6.28515625" customWidth="1"/>
    <col min="8195" max="8195" width="14.7109375" customWidth="1"/>
    <col min="8196" max="8207" width="6.28515625" customWidth="1"/>
    <col min="8451" max="8451" width="14.7109375" customWidth="1"/>
    <col min="8452" max="8463" width="6.28515625" customWidth="1"/>
    <col min="8707" max="8707" width="14.7109375" customWidth="1"/>
    <col min="8708" max="8719" width="6.28515625" customWidth="1"/>
    <col min="8963" max="8963" width="14.7109375" customWidth="1"/>
    <col min="8964" max="8975" width="6.28515625" customWidth="1"/>
    <col min="9219" max="9219" width="14.7109375" customWidth="1"/>
    <col min="9220" max="9231" width="6.28515625" customWidth="1"/>
    <col min="9475" max="9475" width="14.7109375" customWidth="1"/>
    <col min="9476" max="9487" width="6.28515625" customWidth="1"/>
    <col min="9731" max="9731" width="14.7109375" customWidth="1"/>
    <col min="9732" max="9743" width="6.28515625" customWidth="1"/>
    <col min="9987" max="9987" width="14.7109375" customWidth="1"/>
    <col min="9988" max="9999" width="6.28515625" customWidth="1"/>
    <col min="10243" max="10243" width="14.7109375" customWidth="1"/>
    <col min="10244" max="10255" width="6.28515625" customWidth="1"/>
    <col min="10499" max="10499" width="14.7109375" customWidth="1"/>
    <col min="10500" max="10511" width="6.28515625" customWidth="1"/>
    <col min="10755" max="10755" width="14.7109375" customWidth="1"/>
    <col min="10756" max="10767" width="6.28515625" customWidth="1"/>
    <col min="11011" max="11011" width="14.7109375" customWidth="1"/>
    <col min="11012" max="11023" width="6.28515625" customWidth="1"/>
    <col min="11267" max="11267" width="14.7109375" customWidth="1"/>
    <col min="11268" max="11279" width="6.28515625" customWidth="1"/>
    <col min="11523" max="11523" width="14.7109375" customWidth="1"/>
    <col min="11524" max="11535" width="6.28515625" customWidth="1"/>
    <col min="11779" max="11779" width="14.7109375" customWidth="1"/>
    <col min="11780" max="11791" width="6.28515625" customWidth="1"/>
    <col min="12035" max="12035" width="14.7109375" customWidth="1"/>
    <col min="12036" max="12047" width="6.28515625" customWidth="1"/>
    <col min="12291" max="12291" width="14.7109375" customWidth="1"/>
    <col min="12292" max="12303" width="6.28515625" customWidth="1"/>
    <col min="12547" max="12547" width="14.7109375" customWidth="1"/>
    <col min="12548" max="12559" width="6.28515625" customWidth="1"/>
    <col min="12803" max="12803" width="14.7109375" customWidth="1"/>
    <col min="12804" max="12815" width="6.28515625" customWidth="1"/>
    <col min="13059" max="13059" width="14.7109375" customWidth="1"/>
    <col min="13060" max="13071" width="6.28515625" customWidth="1"/>
    <col min="13315" max="13315" width="14.7109375" customWidth="1"/>
    <col min="13316" max="13327" width="6.28515625" customWidth="1"/>
    <col min="13571" max="13571" width="14.7109375" customWidth="1"/>
    <col min="13572" max="13583" width="6.28515625" customWidth="1"/>
    <col min="13827" max="13827" width="14.7109375" customWidth="1"/>
    <col min="13828" max="13839" width="6.28515625" customWidth="1"/>
    <col min="14083" max="14083" width="14.7109375" customWidth="1"/>
    <col min="14084" max="14095" width="6.28515625" customWidth="1"/>
    <col min="14339" max="14339" width="14.7109375" customWidth="1"/>
    <col min="14340" max="14351" width="6.28515625" customWidth="1"/>
    <col min="14595" max="14595" width="14.7109375" customWidth="1"/>
    <col min="14596" max="14607" width="6.28515625" customWidth="1"/>
    <col min="14851" max="14851" width="14.7109375" customWidth="1"/>
    <col min="14852" max="14863" width="6.28515625" customWidth="1"/>
    <col min="15107" max="15107" width="14.7109375" customWidth="1"/>
    <col min="15108" max="15119" width="6.28515625" customWidth="1"/>
    <col min="15363" max="15363" width="14.7109375" customWidth="1"/>
    <col min="15364" max="15375" width="6.28515625" customWidth="1"/>
    <col min="15619" max="15619" width="14.7109375" customWidth="1"/>
    <col min="15620" max="15631" width="6.28515625" customWidth="1"/>
    <col min="15875" max="15875" width="14.7109375" customWidth="1"/>
    <col min="15876" max="15887" width="6.28515625" customWidth="1"/>
    <col min="16131" max="16131" width="14.7109375" customWidth="1"/>
    <col min="16132" max="16143" width="6.28515625" customWidth="1"/>
  </cols>
  <sheetData>
    <row r="1" spans="1:2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.75" thickBot="1" x14ac:dyDescent="0.3">
      <c r="A2" s="2" t="s">
        <v>1</v>
      </c>
      <c r="B2" s="2"/>
      <c r="C2" s="2"/>
      <c r="D2" s="2"/>
      <c r="E2" s="2"/>
      <c r="F2" s="2"/>
      <c r="G2" s="2"/>
      <c r="H2" s="2"/>
    </row>
    <row r="3" spans="1:20" ht="15" customHeight="1" x14ac:dyDescent="0.25">
      <c r="A3" s="3" t="s">
        <v>2</v>
      </c>
      <c r="B3" s="4" t="s">
        <v>3</v>
      </c>
      <c r="C3" s="4"/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5"/>
      <c r="O3" s="6"/>
    </row>
    <row r="4" spans="1:20" x14ac:dyDescent="0.25">
      <c r="A4" s="7"/>
      <c r="B4" s="8">
        <v>1980</v>
      </c>
      <c r="C4" s="8">
        <v>1990</v>
      </c>
      <c r="D4" s="8">
        <v>1995</v>
      </c>
      <c r="E4" s="8">
        <v>2000</v>
      </c>
      <c r="F4" s="8">
        <v>2005</v>
      </c>
      <c r="G4" s="8">
        <v>2010</v>
      </c>
      <c r="H4" s="8">
        <v>2015</v>
      </c>
      <c r="I4" s="8">
        <v>1980</v>
      </c>
      <c r="J4" s="8">
        <v>1990</v>
      </c>
      <c r="K4" s="8">
        <v>1995</v>
      </c>
      <c r="L4" s="8">
        <v>2000</v>
      </c>
      <c r="M4" s="8">
        <v>2005</v>
      </c>
      <c r="N4" s="9">
        <v>2010</v>
      </c>
      <c r="O4" s="10">
        <v>2015</v>
      </c>
    </row>
    <row r="5" spans="1:20" x14ac:dyDescent="0.25">
      <c r="A5" s="11" t="s">
        <v>5</v>
      </c>
      <c r="B5" s="12">
        <v>29.626962935012578</v>
      </c>
      <c r="C5" s="12">
        <v>23.47806391638262</v>
      </c>
      <c r="D5" s="12">
        <v>21.760942136498514</v>
      </c>
      <c r="E5" s="12">
        <v>19.772208602275796</v>
      </c>
      <c r="F5" s="12">
        <v>18.853292986026116</v>
      </c>
      <c r="G5" s="12">
        <v>19.190528913177765</v>
      </c>
      <c r="H5" s="12">
        <v>19.992853572908796</v>
      </c>
      <c r="I5" s="12">
        <v>70.373037064987415</v>
      </c>
      <c r="J5" s="12">
        <v>76.521936083617376</v>
      </c>
      <c r="K5" s="12">
        <v>78.239057863501486</v>
      </c>
      <c r="L5" s="12">
        <v>80.227791397724204</v>
      </c>
      <c r="M5" s="12">
        <v>81.146707013973881</v>
      </c>
      <c r="N5" s="13">
        <v>80.809471086822242</v>
      </c>
      <c r="O5" s="14">
        <v>80.0071464270912</v>
      </c>
      <c r="Q5" s="12">
        <v>262415</v>
      </c>
      <c r="R5" s="15">
        <v>1312544</v>
      </c>
      <c r="S5" s="12">
        <f>(262415/1312544)*100</f>
        <v>19.992853572908796</v>
      </c>
      <c r="T5">
        <f t="shared" ref="T5:T37" si="0">((Q5/R5)*100)-S5</f>
        <v>0</v>
      </c>
    </row>
    <row r="6" spans="1:20" x14ac:dyDescent="0.25">
      <c r="A6" s="16" t="s">
        <v>6</v>
      </c>
      <c r="B6" s="17">
        <v>14.746078992364286</v>
      </c>
      <c r="C6" s="17">
        <v>9.095375574628731</v>
      </c>
      <c r="D6" s="17">
        <v>8.6477222153834497</v>
      </c>
      <c r="E6" s="17">
        <v>8.4172138651031396</v>
      </c>
      <c r="F6" s="17">
        <v>7.0195175268213506</v>
      </c>
      <c r="G6" s="17">
        <v>7.708101563515231</v>
      </c>
      <c r="H6" s="17">
        <v>8.8939026457234913</v>
      </c>
      <c r="I6" s="17">
        <v>85.253921007635711</v>
      </c>
      <c r="J6" s="17">
        <v>90.904624425371267</v>
      </c>
      <c r="K6" s="17">
        <v>91.352277784616547</v>
      </c>
      <c r="L6" s="17">
        <v>91.582786134896864</v>
      </c>
      <c r="M6" s="17">
        <v>92.980482473178654</v>
      </c>
      <c r="N6" s="18">
        <v>92.291898436484772</v>
      </c>
      <c r="O6" s="19">
        <v>91.106097354276514</v>
      </c>
      <c r="Q6" s="17">
        <v>294901</v>
      </c>
      <c r="R6" s="15">
        <v>3315766</v>
      </c>
      <c r="S6" s="17">
        <f>(294901/3315766)*100</f>
        <v>8.8939026457234913</v>
      </c>
      <c r="T6">
        <f t="shared" si="0"/>
        <v>0</v>
      </c>
    </row>
    <row r="7" spans="1:20" x14ac:dyDescent="0.25">
      <c r="A7" s="20" t="s">
        <v>7</v>
      </c>
      <c r="B7" s="12">
        <v>30.268792456514763</v>
      </c>
      <c r="C7" s="12">
        <v>21.745383366271824</v>
      </c>
      <c r="D7" s="12">
        <v>21.08129557329811</v>
      </c>
      <c r="E7" s="12">
        <v>18.702436792668635</v>
      </c>
      <c r="F7" s="12">
        <v>15.239666516976785</v>
      </c>
      <c r="G7" s="12">
        <v>13.862542502189864</v>
      </c>
      <c r="H7" s="12">
        <v>11.926901853716632</v>
      </c>
      <c r="I7" s="12">
        <v>69.73120754348524</v>
      </c>
      <c r="J7" s="12">
        <v>78.254616633728176</v>
      </c>
      <c r="K7" s="12">
        <v>78.918704426701893</v>
      </c>
      <c r="L7" s="12">
        <v>81.297563207331365</v>
      </c>
      <c r="M7" s="12">
        <v>84.760333483023217</v>
      </c>
      <c r="N7" s="13">
        <v>86.137457497810132</v>
      </c>
      <c r="O7" s="14">
        <v>88.073098146283371</v>
      </c>
      <c r="Q7" s="12">
        <v>84923</v>
      </c>
      <c r="R7" s="15">
        <v>712029</v>
      </c>
      <c r="S7" s="12">
        <f>(84923/712029)*100</f>
        <v>11.926901853716632</v>
      </c>
      <c r="T7">
        <f t="shared" si="0"/>
        <v>0</v>
      </c>
    </row>
    <row r="8" spans="1:20" x14ac:dyDescent="0.25">
      <c r="A8" s="16" t="s">
        <v>8</v>
      </c>
      <c r="B8" s="17">
        <v>30.559352616326752</v>
      </c>
      <c r="C8" s="17">
        <v>29.971878883003072</v>
      </c>
      <c r="D8" s="17">
        <v>28.843017138872806</v>
      </c>
      <c r="E8" s="17">
        <v>29.011610145810923</v>
      </c>
      <c r="F8" s="17">
        <v>25.979224358379817</v>
      </c>
      <c r="G8" s="17">
        <v>25.416048081260538</v>
      </c>
      <c r="H8" s="17">
        <v>24.707338673742765</v>
      </c>
      <c r="I8" s="17">
        <v>69.440647383673252</v>
      </c>
      <c r="J8" s="17">
        <v>70.028121116996928</v>
      </c>
      <c r="K8" s="17">
        <v>71.15698286112719</v>
      </c>
      <c r="L8" s="17">
        <v>70.98838985418908</v>
      </c>
      <c r="M8" s="17">
        <v>74.02077564162019</v>
      </c>
      <c r="N8" s="18">
        <v>74.583951918739459</v>
      </c>
      <c r="O8" s="19">
        <v>75.292661326257232</v>
      </c>
      <c r="Q8" s="17">
        <v>222349</v>
      </c>
      <c r="R8" s="15">
        <v>899931</v>
      </c>
      <c r="S8" s="17">
        <f>(222349/899931)*100</f>
        <v>24.707338673742765</v>
      </c>
      <c r="T8">
        <f t="shared" si="0"/>
        <v>0</v>
      </c>
    </row>
    <row r="9" spans="1:20" x14ac:dyDescent="0.25">
      <c r="A9" s="20" t="s">
        <v>9</v>
      </c>
      <c r="B9" s="12">
        <v>22.622610795208264</v>
      </c>
      <c r="C9" s="12">
        <v>13.945922102680065</v>
      </c>
      <c r="D9" s="12">
        <v>11.796345067911812</v>
      </c>
      <c r="E9" s="12">
        <v>10.587884616221437</v>
      </c>
      <c r="F9" s="12">
        <v>9.9592417441487662</v>
      </c>
      <c r="G9" s="12">
        <v>10.005963489183307</v>
      </c>
      <c r="H9" s="12">
        <v>9.086285053884799</v>
      </c>
      <c r="I9" s="12">
        <v>77.37738920479174</v>
      </c>
      <c r="J9" s="12">
        <v>86.054077897319942</v>
      </c>
      <c r="K9" s="12">
        <v>88.203654932088185</v>
      </c>
      <c r="L9" s="12">
        <v>89.412115383778556</v>
      </c>
      <c r="M9" s="12">
        <v>90.040758255851244</v>
      </c>
      <c r="N9" s="13">
        <v>89.994036510816684</v>
      </c>
      <c r="O9" s="14">
        <v>90.913714946115206</v>
      </c>
      <c r="Q9" s="12">
        <v>268492</v>
      </c>
      <c r="R9" s="15">
        <v>2954915</v>
      </c>
      <c r="S9" s="12">
        <f>(268492/2954915)*100</f>
        <v>9.086285053884799</v>
      </c>
      <c r="T9">
        <f t="shared" si="0"/>
        <v>0</v>
      </c>
    </row>
    <row r="10" spans="1:20" x14ac:dyDescent="0.25">
      <c r="A10" s="16" t="s">
        <v>10</v>
      </c>
      <c r="B10" s="17">
        <v>25.327396164519637</v>
      </c>
      <c r="C10" s="17">
        <v>16.680124151128329</v>
      </c>
      <c r="D10" s="17">
        <v>14.762267738736302</v>
      </c>
      <c r="E10" s="17">
        <v>14.409345646272669</v>
      </c>
      <c r="F10" s="17">
        <v>12.399030979091402</v>
      </c>
      <c r="G10" s="17">
        <v>11.223647500979933</v>
      </c>
      <c r="H10" s="17">
        <v>10.967964174991387</v>
      </c>
      <c r="I10" s="17">
        <v>74.672603835480359</v>
      </c>
      <c r="J10" s="17">
        <v>83.319875848871675</v>
      </c>
      <c r="K10" s="17">
        <v>85.237732261263702</v>
      </c>
      <c r="L10" s="17">
        <v>85.590654353727331</v>
      </c>
      <c r="M10" s="17">
        <v>87.600969020908607</v>
      </c>
      <c r="N10" s="18">
        <v>88.776352499020078</v>
      </c>
      <c r="O10" s="19">
        <v>89.03203582500862</v>
      </c>
      <c r="Q10" s="17">
        <v>78008</v>
      </c>
      <c r="R10" s="15">
        <v>711235</v>
      </c>
      <c r="S10" s="17">
        <f>(78008/711235)*100</f>
        <v>10.967964174991387</v>
      </c>
      <c r="T10">
        <f t="shared" si="0"/>
        <v>0</v>
      </c>
    </row>
    <row r="11" spans="1:20" x14ac:dyDescent="0.25">
      <c r="A11" s="20" t="s">
        <v>11</v>
      </c>
      <c r="B11" s="12">
        <v>66.279883552539744</v>
      </c>
      <c r="C11" s="12">
        <v>59.609294015628734</v>
      </c>
      <c r="D11" s="12">
        <v>55.858118169396995</v>
      </c>
      <c r="E11" s="12">
        <v>54.299735876428123</v>
      </c>
      <c r="F11" s="12">
        <v>52.258843044733858</v>
      </c>
      <c r="G11" s="12">
        <v>51.27365748095518</v>
      </c>
      <c r="H11" s="12">
        <v>50.283734400836501</v>
      </c>
      <c r="I11" s="12">
        <v>33.720116447460249</v>
      </c>
      <c r="J11" s="12">
        <v>40.390705984371259</v>
      </c>
      <c r="K11" s="12">
        <v>44.141881830602998</v>
      </c>
      <c r="L11" s="12">
        <v>45.700264123571884</v>
      </c>
      <c r="M11" s="12">
        <v>47.741156955266142</v>
      </c>
      <c r="N11" s="13">
        <v>48.72634251904482</v>
      </c>
      <c r="O11" s="14">
        <v>49.716265599163499</v>
      </c>
      <c r="Q11" s="12">
        <v>2623759</v>
      </c>
      <c r="R11" s="15">
        <v>5217908</v>
      </c>
      <c r="S11" s="12">
        <f>(2623759/5217908)*100</f>
        <v>50.283734400836501</v>
      </c>
      <c r="T11">
        <f t="shared" si="0"/>
        <v>0</v>
      </c>
    </row>
    <row r="12" spans="1:20" x14ac:dyDescent="0.25">
      <c r="A12" s="16" t="s">
        <v>12</v>
      </c>
      <c r="B12" s="17">
        <v>29.652696091752734</v>
      </c>
      <c r="C12" s="17">
        <v>22.609980125911544</v>
      </c>
      <c r="D12" s="17">
        <v>19.844125923515602</v>
      </c>
      <c r="E12" s="17">
        <v>17.473837231202914</v>
      </c>
      <c r="F12" s="17">
        <v>15.50500332567831</v>
      </c>
      <c r="G12" s="17">
        <v>15.184920438049415</v>
      </c>
      <c r="H12" s="17">
        <v>13.923511784093343</v>
      </c>
      <c r="I12" s="17">
        <v>70.347303908247255</v>
      </c>
      <c r="J12" s="17">
        <v>77.390019874088452</v>
      </c>
      <c r="K12" s="17">
        <v>80.155874076484395</v>
      </c>
      <c r="L12" s="17">
        <v>82.526162768797079</v>
      </c>
      <c r="M12" s="17">
        <v>84.494996674321683</v>
      </c>
      <c r="N12" s="18">
        <v>84.815079561950597</v>
      </c>
      <c r="O12" s="19">
        <v>86.076488215906664</v>
      </c>
      <c r="Q12" s="17">
        <v>495200</v>
      </c>
      <c r="R12" s="15">
        <v>3556574</v>
      </c>
      <c r="S12" s="17">
        <f>(495200/3556574)*100</f>
        <v>13.923511784093343</v>
      </c>
      <c r="T12">
        <f t="shared" si="0"/>
        <v>0</v>
      </c>
    </row>
    <row r="13" spans="1:20" x14ac:dyDescent="0.25">
      <c r="A13" s="21" t="s">
        <v>13</v>
      </c>
      <c r="B13" s="22">
        <v>0</v>
      </c>
      <c r="C13" s="22">
        <v>0.26592618711800659</v>
      </c>
      <c r="D13" s="22">
        <v>0.2962183916210695</v>
      </c>
      <c r="E13" s="22">
        <v>0.23613521948664065</v>
      </c>
      <c r="F13" s="22">
        <v>0.34819736825810499</v>
      </c>
      <c r="G13" s="22">
        <v>0.4596840159618939</v>
      </c>
      <c r="H13" s="22">
        <v>0.53979003331556907</v>
      </c>
      <c r="I13" s="22">
        <v>100</v>
      </c>
      <c r="J13" s="22">
        <v>99.734073812882002</v>
      </c>
      <c r="K13" s="22">
        <v>99.703781608378932</v>
      </c>
      <c r="L13" s="22">
        <v>99.763864780513359</v>
      </c>
      <c r="M13" s="22">
        <v>99.651802631741887</v>
      </c>
      <c r="N13" s="23">
        <v>99.540315984038102</v>
      </c>
      <c r="O13" s="24">
        <v>99.460209966684431</v>
      </c>
      <c r="Q13" s="22">
        <v>48142</v>
      </c>
      <c r="R13" s="15">
        <v>8918653</v>
      </c>
      <c r="S13" s="22">
        <f>(48142/8918653)*100</f>
        <v>0.53979003331556907</v>
      </c>
      <c r="T13">
        <f t="shared" si="0"/>
        <v>0</v>
      </c>
    </row>
    <row r="14" spans="1:20" x14ac:dyDescent="0.25">
      <c r="A14" s="16" t="s">
        <v>14</v>
      </c>
      <c r="B14" s="17">
        <v>49.629203599702279</v>
      </c>
      <c r="C14" s="17">
        <v>42.609335560532337</v>
      </c>
      <c r="D14" s="17">
        <v>39.027887589156748</v>
      </c>
      <c r="E14" s="17">
        <v>36.21316512282722</v>
      </c>
      <c r="F14" s="17">
        <v>32.76333113999776</v>
      </c>
      <c r="G14" s="17">
        <v>31.140205299173147</v>
      </c>
      <c r="H14" s="17">
        <v>29.674985781482761</v>
      </c>
      <c r="I14" s="17">
        <v>50.370796400297721</v>
      </c>
      <c r="J14" s="17">
        <v>57.390664439467663</v>
      </c>
      <c r="K14" s="17">
        <v>60.972112410843252</v>
      </c>
      <c r="L14" s="17">
        <v>63.78683487717278</v>
      </c>
      <c r="M14" s="17">
        <v>67.23666886000224</v>
      </c>
      <c r="N14" s="18">
        <v>68.859794700826853</v>
      </c>
      <c r="O14" s="19">
        <v>70.325014218517239</v>
      </c>
      <c r="Q14" s="17">
        <v>520723</v>
      </c>
      <c r="R14" s="15">
        <v>1754754</v>
      </c>
      <c r="S14" s="17">
        <f>(520723/1754754)*100</f>
        <v>29.674985781482761</v>
      </c>
      <c r="T14">
        <f t="shared" si="0"/>
        <v>0</v>
      </c>
    </row>
    <row r="15" spans="1:20" x14ac:dyDescent="0.25">
      <c r="A15" s="20" t="s">
        <v>15</v>
      </c>
      <c r="B15" s="12">
        <v>41.066561103885086</v>
      </c>
      <c r="C15" s="12">
        <v>36.5857118716374</v>
      </c>
      <c r="D15" s="12">
        <v>33.373682194397091</v>
      </c>
      <c r="E15" s="12">
        <v>32.795164176441425</v>
      </c>
      <c r="F15" s="12">
        <v>30.300653151367481</v>
      </c>
      <c r="G15" s="12">
        <v>30.095808304650141</v>
      </c>
      <c r="H15" s="12">
        <v>28.993143967458401</v>
      </c>
      <c r="I15" s="12">
        <v>58.933438896114907</v>
      </c>
      <c r="J15" s="12">
        <v>63.414288128362607</v>
      </c>
      <c r="K15" s="12">
        <v>66.626317805602909</v>
      </c>
      <c r="L15" s="12">
        <v>67.204835823558568</v>
      </c>
      <c r="M15" s="12">
        <v>69.699346848632516</v>
      </c>
      <c r="N15" s="13">
        <v>69.904191695349866</v>
      </c>
      <c r="O15" s="14">
        <v>71.006856032541606</v>
      </c>
      <c r="Q15" s="12">
        <v>1697165</v>
      </c>
      <c r="R15" s="15">
        <v>5853677</v>
      </c>
      <c r="S15" s="12">
        <f>(1697165/5853677)*100</f>
        <v>28.993143967458401</v>
      </c>
      <c r="T15">
        <f t="shared" si="0"/>
        <v>0</v>
      </c>
    </row>
    <row r="16" spans="1:20" x14ac:dyDescent="0.25">
      <c r="A16" s="16" t="s">
        <v>16</v>
      </c>
      <c r="B16" s="17">
        <v>58.123320406179054</v>
      </c>
      <c r="C16" s="17">
        <v>47.740339467083764</v>
      </c>
      <c r="D16" s="17">
        <v>45.318417166483748</v>
      </c>
      <c r="E16" s="17">
        <v>44.694898671894101</v>
      </c>
      <c r="F16" s="17">
        <v>42.444984305993636</v>
      </c>
      <c r="G16" s="17">
        <v>41.812245630270354</v>
      </c>
      <c r="H16" s="17">
        <v>40.498990872711843</v>
      </c>
      <c r="I16" s="17">
        <v>41.876679593820946</v>
      </c>
      <c r="J16" s="17">
        <v>52.259660532916229</v>
      </c>
      <c r="K16" s="17">
        <v>54.681582833516252</v>
      </c>
      <c r="L16" s="17">
        <v>55.305101328105899</v>
      </c>
      <c r="M16" s="17">
        <v>57.555015694006364</v>
      </c>
      <c r="N16" s="18">
        <v>58.187754369729646</v>
      </c>
      <c r="O16" s="19">
        <v>59.501009127288157</v>
      </c>
      <c r="Q16" s="17">
        <v>1430931</v>
      </c>
      <c r="R16" s="15">
        <v>3533251</v>
      </c>
      <c r="S16" s="17">
        <f>(1430931/3533251)*100</f>
        <v>40.498990872711843</v>
      </c>
      <c r="T16">
        <f t="shared" si="0"/>
        <v>0</v>
      </c>
    </row>
    <row r="17" spans="1:20" x14ac:dyDescent="0.25">
      <c r="A17" s="20" t="s">
        <v>17</v>
      </c>
      <c r="B17" s="12">
        <v>67.28418157626561</v>
      </c>
      <c r="C17" s="12">
        <v>55.214296381104091</v>
      </c>
      <c r="D17" s="12">
        <v>52.525357720548385</v>
      </c>
      <c r="E17" s="12">
        <v>50.675503703494961</v>
      </c>
      <c r="F17" s="12">
        <v>47.684942404948337</v>
      </c>
      <c r="G17" s="12">
        <v>47.79622501611621</v>
      </c>
      <c r="H17" s="12">
        <v>47.645834550523567</v>
      </c>
      <c r="I17" s="12">
        <v>32.71581842373439</v>
      </c>
      <c r="J17" s="12">
        <v>44.785703618895909</v>
      </c>
      <c r="K17" s="12">
        <v>47.474642279451615</v>
      </c>
      <c r="L17" s="12">
        <v>49.324496296505039</v>
      </c>
      <c r="M17" s="12">
        <v>52.315057595051663</v>
      </c>
      <c r="N17" s="13">
        <v>52.20377498388379</v>
      </c>
      <c r="O17" s="14">
        <v>52.354165449476433</v>
      </c>
      <c r="Q17" s="12">
        <v>1361889</v>
      </c>
      <c r="R17" s="15">
        <v>2858359</v>
      </c>
      <c r="S17" s="12">
        <f>(1361889/2858359)*100</f>
        <v>47.645834550523567</v>
      </c>
      <c r="T17">
        <f t="shared" si="0"/>
        <v>0</v>
      </c>
    </row>
    <row r="18" spans="1:20" x14ac:dyDescent="0.25">
      <c r="A18" s="16" t="s">
        <v>18</v>
      </c>
      <c r="B18" s="17">
        <v>24.413620500283852</v>
      </c>
      <c r="C18" s="17">
        <v>18.146585628536769</v>
      </c>
      <c r="D18" s="17">
        <v>16.815863863789012</v>
      </c>
      <c r="E18" s="17">
        <v>15.449220041372971</v>
      </c>
      <c r="F18" s="17">
        <v>13.855055447087453</v>
      </c>
      <c r="G18" s="17">
        <v>13.403490995801478</v>
      </c>
      <c r="H18" s="17">
        <v>13.490655629248819</v>
      </c>
      <c r="I18" s="17">
        <v>75.586379499716145</v>
      </c>
      <c r="J18" s="17">
        <v>81.853414371463231</v>
      </c>
      <c r="K18" s="17">
        <v>83.184136136210981</v>
      </c>
      <c r="L18" s="17">
        <v>84.550779958627032</v>
      </c>
      <c r="M18" s="17">
        <v>86.144944552912548</v>
      </c>
      <c r="N18" s="18">
        <v>86.596509004198523</v>
      </c>
      <c r="O18" s="19">
        <v>86.50934437075118</v>
      </c>
      <c r="Q18" s="17">
        <v>1058319</v>
      </c>
      <c r="R18" s="15">
        <v>7844830</v>
      </c>
      <c r="S18" s="17">
        <f>(1058319/7844830)*100</f>
        <v>13.490655629248819</v>
      </c>
      <c r="T18">
        <f t="shared" si="0"/>
        <v>0</v>
      </c>
    </row>
    <row r="19" spans="1:20" x14ac:dyDescent="0.25">
      <c r="A19" s="20" t="s">
        <v>19</v>
      </c>
      <c r="B19" s="12">
        <v>20.582523116704905</v>
      </c>
      <c r="C19" s="12">
        <v>15.593112936853307</v>
      </c>
      <c r="D19" s="12">
        <v>14.429562646417429</v>
      </c>
      <c r="E19" s="12">
        <v>13.684958164225666</v>
      </c>
      <c r="F19" s="12">
        <v>12.902242692215845</v>
      </c>
      <c r="G19" s="12">
        <v>13.004315669185711</v>
      </c>
      <c r="H19" s="12">
        <v>13.907935008062958</v>
      </c>
      <c r="I19" s="12">
        <v>79.417476883295095</v>
      </c>
      <c r="J19" s="12">
        <v>84.406887063146698</v>
      </c>
      <c r="K19" s="12">
        <v>85.570437353582577</v>
      </c>
      <c r="L19" s="12">
        <v>86.315041835774338</v>
      </c>
      <c r="M19" s="12">
        <v>87.09775730778415</v>
      </c>
      <c r="N19" s="13">
        <v>86.995684330814299</v>
      </c>
      <c r="O19" s="14">
        <v>86.092064991937036</v>
      </c>
      <c r="Q19" s="12">
        <v>2251362</v>
      </c>
      <c r="R19" s="15">
        <v>16187608</v>
      </c>
      <c r="S19" s="12">
        <f>(2251362/16187608)*100</f>
        <v>13.907935008062958</v>
      </c>
      <c r="T19">
        <f t="shared" si="0"/>
        <v>0</v>
      </c>
    </row>
    <row r="20" spans="1:20" x14ac:dyDescent="0.25">
      <c r="A20" s="16" t="s">
        <v>20</v>
      </c>
      <c r="B20" s="17">
        <v>46.665149203994389</v>
      </c>
      <c r="C20" s="17">
        <v>38.381302739784324</v>
      </c>
      <c r="D20" s="17">
        <v>35.47665945676696</v>
      </c>
      <c r="E20" s="17">
        <v>34.596492883123453</v>
      </c>
      <c r="F20" s="17">
        <v>32.060226828906075</v>
      </c>
      <c r="G20" s="17">
        <v>31.318694830680592</v>
      </c>
      <c r="H20" s="17">
        <v>31.345099576374242</v>
      </c>
      <c r="I20" s="17">
        <v>53.334850796005604</v>
      </c>
      <c r="J20" s="17">
        <v>61.618697260215669</v>
      </c>
      <c r="K20" s="17">
        <v>64.523340543233047</v>
      </c>
      <c r="L20" s="17">
        <v>65.40350711687654</v>
      </c>
      <c r="M20" s="17">
        <v>67.939773171093933</v>
      </c>
      <c r="N20" s="18">
        <v>68.681305169319401</v>
      </c>
      <c r="O20" s="19">
        <v>68.654900423625762</v>
      </c>
      <c r="Q20" s="17">
        <v>1437007</v>
      </c>
      <c r="R20" s="15">
        <v>4584471</v>
      </c>
      <c r="S20" s="17">
        <f>(1437007/4584471)*100</f>
        <v>31.345099576374242</v>
      </c>
      <c r="T20">
        <f t="shared" si="0"/>
        <v>0</v>
      </c>
    </row>
    <row r="21" spans="1:20" x14ac:dyDescent="0.25">
      <c r="A21" s="20" t="s">
        <v>21</v>
      </c>
      <c r="B21" s="12">
        <v>26.159949064976999</v>
      </c>
      <c r="C21" s="12">
        <v>14.378453281386108</v>
      </c>
      <c r="D21" s="12">
        <v>14.094361673073804</v>
      </c>
      <c r="E21" s="12">
        <v>14.567902187107792</v>
      </c>
      <c r="F21" s="12">
        <v>13.941170525866777</v>
      </c>
      <c r="G21" s="12">
        <v>16.14250740057404</v>
      </c>
      <c r="H21" s="12">
        <v>17.359758925649658</v>
      </c>
      <c r="I21" s="12">
        <v>73.840050935023001</v>
      </c>
      <c r="J21" s="12">
        <v>85.621546718613899</v>
      </c>
      <c r="K21" s="12">
        <v>85.905638326926194</v>
      </c>
      <c r="L21" s="12">
        <v>85.432097812892209</v>
      </c>
      <c r="M21" s="12">
        <v>86.058829474133219</v>
      </c>
      <c r="N21" s="13">
        <v>83.857492599425967</v>
      </c>
      <c r="O21" s="14">
        <v>82.640241074350342</v>
      </c>
      <c r="Q21" s="12">
        <v>330497</v>
      </c>
      <c r="R21" s="15">
        <v>1903811</v>
      </c>
      <c r="S21" s="12">
        <f>(330497/1903811)*100</f>
        <v>17.359758925649658</v>
      </c>
      <c r="T21">
        <f t="shared" si="0"/>
        <v>0</v>
      </c>
    </row>
    <row r="22" spans="1:20" x14ac:dyDescent="0.25">
      <c r="A22" s="16" t="s">
        <v>22</v>
      </c>
      <c r="B22" s="17">
        <v>42.91191538588663</v>
      </c>
      <c r="C22" s="17">
        <v>37.945147172776586</v>
      </c>
      <c r="D22" s="17">
        <v>36.999136836987098</v>
      </c>
      <c r="E22" s="17">
        <v>35.835946032591274</v>
      </c>
      <c r="F22" s="17">
        <v>33.558425750038964</v>
      </c>
      <c r="G22" s="17">
        <v>31.055439782705474</v>
      </c>
      <c r="H22" s="17">
        <v>30.680834850345036</v>
      </c>
      <c r="I22" s="17">
        <v>57.088084614113363</v>
      </c>
      <c r="J22" s="17">
        <v>62.054852827223414</v>
      </c>
      <c r="K22" s="17">
        <v>63.000863163012909</v>
      </c>
      <c r="L22" s="17">
        <v>64.164053967408734</v>
      </c>
      <c r="M22" s="17">
        <v>66.44157424996105</v>
      </c>
      <c r="N22" s="18">
        <v>68.944560217294523</v>
      </c>
      <c r="O22" s="19">
        <v>69.319165149654964</v>
      </c>
      <c r="Q22" s="17">
        <v>362356</v>
      </c>
      <c r="R22" s="15">
        <v>1181050</v>
      </c>
      <c r="S22" s="17">
        <f>(362356/1181050)*100</f>
        <v>30.680834850345036</v>
      </c>
      <c r="T22">
        <f t="shared" si="0"/>
        <v>0</v>
      </c>
    </row>
    <row r="23" spans="1:20" x14ac:dyDescent="0.25">
      <c r="A23" s="20" t="s">
        <v>23</v>
      </c>
      <c r="B23" s="12">
        <v>12.564334585206566</v>
      </c>
      <c r="C23" s="12">
        <v>8.0058126926591999</v>
      </c>
      <c r="D23" s="12">
        <v>7.0497736129036976</v>
      </c>
      <c r="E23" s="12">
        <v>6.5926109655330887</v>
      </c>
      <c r="F23" s="12">
        <v>5.6398792939381206</v>
      </c>
      <c r="G23" s="12">
        <v>5.3150366888451552</v>
      </c>
      <c r="H23" s="12">
        <v>6.1650308311117641</v>
      </c>
      <c r="I23" s="12">
        <v>87.435665414793434</v>
      </c>
      <c r="J23" s="12">
        <v>91.994187307340809</v>
      </c>
      <c r="K23" s="12">
        <v>92.950226387096308</v>
      </c>
      <c r="L23" s="12">
        <v>93.407389034466917</v>
      </c>
      <c r="M23" s="12">
        <v>94.360120706061878</v>
      </c>
      <c r="N23" s="13">
        <v>94.684963311154846</v>
      </c>
      <c r="O23" s="14">
        <v>93.834969168888236</v>
      </c>
      <c r="Q23" s="12">
        <v>315619</v>
      </c>
      <c r="R23" s="15">
        <v>5119504</v>
      </c>
      <c r="S23" s="12">
        <f>(315619/5119504)*100</f>
        <v>6.1650308311117641</v>
      </c>
      <c r="T23">
        <f t="shared" si="0"/>
        <v>0</v>
      </c>
    </row>
    <row r="24" spans="1:20" x14ac:dyDescent="0.25">
      <c r="A24" s="16" t="s">
        <v>24</v>
      </c>
      <c r="B24" s="17">
        <v>68.009848565432264</v>
      </c>
      <c r="C24" s="17">
        <v>60.547132694829706</v>
      </c>
      <c r="D24" s="17">
        <v>56.502549633853071</v>
      </c>
      <c r="E24" s="17">
        <v>55.467326205774455</v>
      </c>
      <c r="F24" s="17">
        <v>52.926168743714044</v>
      </c>
      <c r="G24" s="17">
        <v>52.676933646364688</v>
      </c>
      <c r="H24" s="17">
        <v>51.581684870720935</v>
      </c>
      <c r="I24" s="17">
        <v>31.990151434567736</v>
      </c>
      <c r="J24" s="17">
        <v>39.452867305170294</v>
      </c>
      <c r="K24" s="17">
        <v>43.497450366146936</v>
      </c>
      <c r="L24" s="17">
        <v>44.532673794225545</v>
      </c>
      <c r="M24" s="17">
        <v>47.073831256285963</v>
      </c>
      <c r="N24" s="18">
        <v>47.323066353635305</v>
      </c>
      <c r="O24" s="19">
        <v>48.418315129279065</v>
      </c>
      <c r="Q24" s="17">
        <v>2046704</v>
      </c>
      <c r="R24" s="15">
        <v>3967889</v>
      </c>
      <c r="S24" s="17">
        <f>(2046704/3967889)*100</f>
        <v>51.581684870720935</v>
      </c>
      <c r="T24">
        <f t="shared" si="0"/>
        <v>0</v>
      </c>
    </row>
    <row r="25" spans="1:20" x14ac:dyDescent="0.25">
      <c r="A25" s="20" t="s">
        <v>25</v>
      </c>
      <c r="B25" s="12">
        <v>43.246382959021055</v>
      </c>
      <c r="C25" s="12">
        <v>35.707366349005994</v>
      </c>
      <c r="D25" s="12">
        <v>33.398423351097932</v>
      </c>
      <c r="E25" s="12">
        <v>31.717049271906912</v>
      </c>
      <c r="F25" s="12">
        <v>29.395985571970822</v>
      </c>
      <c r="G25" s="12">
        <v>28.22649251387887</v>
      </c>
      <c r="H25" s="12">
        <v>27.940925447929555</v>
      </c>
      <c r="I25" s="12">
        <v>56.753617040978945</v>
      </c>
      <c r="J25" s="12">
        <v>64.292633650994006</v>
      </c>
      <c r="K25" s="12">
        <v>66.601576648902068</v>
      </c>
      <c r="L25" s="12">
        <v>68.282950728093098</v>
      </c>
      <c r="M25" s="12">
        <v>70.604014428029188</v>
      </c>
      <c r="N25" s="13">
        <v>71.773507486121119</v>
      </c>
      <c r="O25" s="14">
        <v>72.059074552070442</v>
      </c>
      <c r="Q25" s="12">
        <v>1723643</v>
      </c>
      <c r="R25" s="15">
        <v>6168883</v>
      </c>
      <c r="S25" s="12">
        <f>(1723643/6168883)*100</f>
        <v>27.940925447929555</v>
      </c>
      <c r="T25">
        <f t="shared" si="0"/>
        <v>0</v>
      </c>
    </row>
    <row r="26" spans="1:20" x14ac:dyDescent="0.25">
      <c r="A26" s="16" t="s">
        <v>26</v>
      </c>
      <c r="B26" s="17">
        <v>52.593208536989344</v>
      </c>
      <c r="C26" s="17">
        <v>40.276056257639823</v>
      </c>
      <c r="D26" s="17">
        <v>35.559498942802584</v>
      </c>
      <c r="E26" s="17">
        <v>32.431250738799093</v>
      </c>
      <c r="F26" s="17">
        <v>30.125164331763383</v>
      </c>
      <c r="G26" s="17">
        <v>29.577824618682154</v>
      </c>
      <c r="H26" s="17">
        <v>31.211672844799676</v>
      </c>
      <c r="I26" s="17">
        <v>47.406791463010663</v>
      </c>
      <c r="J26" s="17">
        <v>59.723943742360177</v>
      </c>
      <c r="K26" s="17">
        <v>64.440501057197423</v>
      </c>
      <c r="L26" s="17">
        <v>67.568749261200907</v>
      </c>
      <c r="M26" s="17">
        <v>69.874835668236614</v>
      </c>
      <c r="N26" s="18">
        <v>70.422175381317842</v>
      </c>
      <c r="O26" s="19">
        <v>68.788327155200321</v>
      </c>
      <c r="Q26" s="17">
        <v>636210</v>
      </c>
      <c r="R26" s="15">
        <v>2038372</v>
      </c>
      <c r="S26" s="17">
        <f>(636210/2038372)*100</f>
        <v>31.211672844799676</v>
      </c>
      <c r="T26">
        <f t="shared" si="0"/>
        <v>0</v>
      </c>
    </row>
    <row r="27" spans="1:20" x14ac:dyDescent="0.25">
      <c r="A27" s="20" t="s">
        <v>27</v>
      </c>
      <c r="B27" s="12">
        <v>40.920415071796803</v>
      </c>
      <c r="C27" s="12">
        <v>26.131362297451531</v>
      </c>
      <c r="D27" s="12">
        <v>19.726495872279457</v>
      </c>
      <c r="E27" s="12">
        <v>17.535027195435692</v>
      </c>
      <c r="F27" s="12">
        <v>14.417748824328882</v>
      </c>
      <c r="G27" s="12">
        <v>11.84826543590796</v>
      </c>
      <c r="H27" s="12">
        <v>11.108432419040971</v>
      </c>
      <c r="I27" s="12">
        <v>59.079584928203197</v>
      </c>
      <c r="J27" s="12">
        <v>73.868637702548469</v>
      </c>
      <c r="K27" s="12">
        <v>80.273504127720543</v>
      </c>
      <c r="L27" s="12">
        <v>82.464972804564312</v>
      </c>
      <c r="M27" s="12">
        <v>85.582251175671118</v>
      </c>
      <c r="N27" s="13">
        <v>88.151734564092038</v>
      </c>
      <c r="O27" s="14">
        <v>88.891567580959034</v>
      </c>
      <c r="Q27" s="12">
        <v>166800</v>
      </c>
      <c r="R27" s="15">
        <v>1501562</v>
      </c>
      <c r="S27" s="12">
        <f>(166800/1501562)*100</f>
        <v>11.108432419040971</v>
      </c>
      <c r="T27">
        <f t="shared" si="0"/>
        <v>0</v>
      </c>
    </row>
    <row r="28" spans="1:20" x14ac:dyDescent="0.25">
      <c r="A28" s="16" t="s">
        <v>28</v>
      </c>
      <c r="B28" s="17">
        <v>53.042219544498955</v>
      </c>
      <c r="C28" s="17">
        <v>44.836752634676643</v>
      </c>
      <c r="D28" s="17">
        <v>42.208588566783426</v>
      </c>
      <c r="E28" s="17">
        <v>40.956135620346529</v>
      </c>
      <c r="F28" s="17">
        <v>37.356611768766697</v>
      </c>
      <c r="G28" s="17">
        <v>36.163275598932202</v>
      </c>
      <c r="H28" s="17">
        <v>35.091139221876354</v>
      </c>
      <c r="I28" s="17">
        <v>46.957780455501037</v>
      </c>
      <c r="J28" s="17">
        <v>55.16324736532335</v>
      </c>
      <c r="K28" s="17">
        <v>57.791411433216567</v>
      </c>
      <c r="L28" s="17">
        <v>59.043864379653463</v>
      </c>
      <c r="M28" s="17">
        <v>62.64338823123331</v>
      </c>
      <c r="N28" s="18">
        <v>63.836724401067791</v>
      </c>
      <c r="O28" s="19">
        <v>64.908860778123653</v>
      </c>
      <c r="Q28" s="17">
        <v>953714</v>
      </c>
      <c r="R28" s="15">
        <v>2717820</v>
      </c>
      <c r="S28" s="17">
        <f>(953714/2717820)*100</f>
        <v>35.091139221876354</v>
      </c>
      <c r="T28">
        <f t="shared" si="0"/>
        <v>0</v>
      </c>
    </row>
    <row r="29" spans="1:20" x14ac:dyDescent="0.25">
      <c r="A29" s="20" t="s">
        <v>29</v>
      </c>
      <c r="B29" s="12">
        <v>43.263893130885151</v>
      </c>
      <c r="C29" s="12">
        <v>35.915953057411478</v>
      </c>
      <c r="D29" s="12">
        <v>33.394910694961197</v>
      </c>
      <c r="E29" s="12">
        <v>32.577564879827058</v>
      </c>
      <c r="F29" s="12">
        <v>29.201569365928016</v>
      </c>
      <c r="G29" s="12">
        <v>27.169759238604779</v>
      </c>
      <c r="H29" s="12">
        <v>25.496094320203376</v>
      </c>
      <c r="I29" s="12">
        <v>56.736106869114856</v>
      </c>
      <c r="J29" s="12">
        <v>64.084046942588529</v>
      </c>
      <c r="K29" s="12">
        <v>66.605089305038803</v>
      </c>
      <c r="L29" s="12">
        <v>67.422435120172935</v>
      </c>
      <c r="M29" s="12">
        <v>70.798430634071991</v>
      </c>
      <c r="N29" s="13">
        <v>72.830240761395231</v>
      </c>
      <c r="O29" s="14">
        <v>74.503905679796617</v>
      </c>
      <c r="Q29" s="12">
        <v>756296</v>
      </c>
      <c r="R29" s="15">
        <v>2966321</v>
      </c>
      <c r="S29" s="12">
        <f>(756296/2966321)*100</f>
        <v>25.496094320203376</v>
      </c>
      <c r="T29">
        <f t="shared" si="0"/>
        <v>0</v>
      </c>
    </row>
    <row r="30" spans="1:20" x14ac:dyDescent="0.25">
      <c r="A30" s="16" t="s">
        <v>30</v>
      </c>
      <c r="B30" s="17">
        <v>29.455424450241825</v>
      </c>
      <c r="C30" s="17">
        <v>20.867391311500398</v>
      </c>
      <c r="D30" s="17">
        <v>18.563237460297977</v>
      </c>
      <c r="E30" s="17">
        <v>16.908310400370958</v>
      </c>
      <c r="F30" s="17">
        <v>14.212975199813267</v>
      </c>
      <c r="G30" s="17">
        <v>13.981400799254832</v>
      </c>
      <c r="H30" s="17">
        <v>12.567176432202587</v>
      </c>
      <c r="I30" s="17">
        <v>70.544575549758179</v>
      </c>
      <c r="J30" s="17">
        <v>79.132608688499602</v>
      </c>
      <c r="K30" s="17">
        <v>81.436762539702016</v>
      </c>
      <c r="L30" s="17">
        <v>83.091689599629049</v>
      </c>
      <c r="M30" s="17">
        <v>85.787024800186728</v>
      </c>
      <c r="N30" s="18">
        <v>86.018599200745172</v>
      </c>
      <c r="O30" s="19">
        <v>87.432823567797413</v>
      </c>
      <c r="Q30" s="17">
        <v>358206</v>
      </c>
      <c r="R30" s="15">
        <v>2850330</v>
      </c>
      <c r="S30" s="17">
        <f>(358206/2850330)*100</f>
        <v>12.567176432202587</v>
      </c>
      <c r="T30">
        <f t="shared" si="0"/>
        <v>0</v>
      </c>
    </row>
    <row r="31" spans="1:20" x14ac:dyDescent="0.25">
      <c r="A31" s="20" t="s">
        <v>31</v>
      </c>
      <c r="B31" s="12">
        <v>61.80951135554362</v>
      </c>
      <c r="C31" s="12">
        <v>50.343200971670278</v>
      </c>
      <c r="D31" s="12">
        <v>47.891688381941812</v>
      </c>
      <c r="E31" s="12">
        <v>46.264857976064434</v>
      </c>
      <c r="F31" s="12">
        <v>45.009243862592832</v>
      </c>
      <c r="G31" s="12">
        <v>42.619213857928365</v>
      </c>
      <c r="H31" s="12">
        <v>40.824925102451829</v>
      </c>
      <c r="I31" s="12">
        <v>38.19048864445638</v>
      </c>
      <c r="J31" s="12">
        <v>49.656799028329729</v>
      </c>
      <c r="K31" s="12">
        <v>52.108311618058188</v>
      </c>
      <c r="L31" s="12">
        <v>53.735142023935566</v>
      </c>
      <c r="M31" s="12">
        <v>54.990756137407168</v>
      </c>
      <c r="N31" s="13">
        <v>57.380786142071635</v>
      </c>
      <c r="O31" s="14">
        <v>59.175074897548171</v>
      </c>
      <c r="Q31" s="12">
        <v>977868</v>
      </c>
      <c r="R31" s="15">
        <v>2395272</v>
      </c>
      <c r="S31" s="12">
        <f>(977868/2395272)*100</f>
        <v>40.824925102451829</v>
      </c>
      <c r="T31">
        <f t="shared" si="0"/>
        <v>0</v>
      </c>
    </row>
    <row r="32" spans="1:20" x14ac:dyDescent="0.25">
      <c r="A32" s="16" t="s">
        <v>32</v>
      </c>
      <c r="B32" s="17">
        <v>24.865054736750213</v>
      </c>
      <c r="C32" s="17">
        <v>18.931392112575633</v>
      </c>
      <c r="D32" s="17">
        <v>16.776769774243785</v>
      </c>
      <c r="E32" s="17">
        <v>14.575395663698751</v>
      </c>
      <c r="F32" s="17">
        <v>12.741192988118</v>
      </c>
      <c r="G32" s="17">
        <v>12.205550221902408</v>
      </c>
      <c r="H32" s="17">
        <v>11.030514589019722</v>
      </c>
      <c r="I32" s="17">
        <v>75.13494526324979</v>
      </c>
      <c r="J32" s="17">
        <v>81.068607887424378</v>
      </c>
      <c r="K32" s="17">
        <v>83.223230225756211</v>
      </c>
      <c r="L32" s="17">
        <v>85.424604336301243</v>
      </c>
      <c r="M32" s="17">
        <v>87.258807011881999</v>
      </c>
      <c r="N32" s="18">
        <v>87.794449778097601</v>
      </c>
      <c r="O32" s="19">
        <v>88.969485410980283</v>
      </c>
      <c r="Q32" s="17">
        <v>379637</v>
      </c>
      <c r="R32" s="15">
        <v>3441698</v>
      </c>
      <c r="S32" s="17">
        <f>(379637/3441698)*100</f>
        <v>11.030514589019722</v>
      </c>
      <c r="T32">
        <f t="shared" si="0"/>
        <v>0</v>
      </c>
    </row>
    <row r="33" spans="1:20" x14ac:dyDescent="0.25">
      <c r="A33" s="20" t="s">
        <v>33</v>
      </c>
      <c r="B33" s="12">
        <v>42.421536587513046</v>
      </c>
      <c r="C33" s="12">
        <v>23.503402834973343</v>
      </c>
      <c r="D33" s="12">
        <v>20.069372479986967</v>
      </c>
      <c r="E33" s="12">
        <v>21.543017890273266</v>
      </c>
      <c r="F33" s="12">
        <v>21.777707878716392</v>
      </c>
      <c r="G33" s="12">
        <v>20.146059271618277</v>
      </c>
      <c r="H33" s="12">
        <v>20.134548771376291</v>
      </c>
      <c r="I33" s="12">
        <v>57.578463412486947</v>
      </c>
      <c r="J33" s="12">
        <v>76.496597165026657</v>
      </c>
      <c r="K33" s="12">
        <v>79.930627520013033</v>
      </c>
      <c r="L33" s="12">
        <v>78.456982109726738</v>
      </c>
      <c r="M33" s="12">
        <v>78.222292121283616</v>
      </c>
      <c r="N33" s="13">
        <v>79.85394072838173</v>
      </c>
      <c r="O33" s="14">
        <v>79.865451228623712</v>
      </c>
      <c r="Q33" s="12">
        <v>256282</v>
      </c>
      <c r="R33" s="15">
        <v>1272847</v>
      </c>
      <c r="S33" s="12">
        <f>(256282/1272847)*100</f>
        <v>20.134548771376291</v>
      </c>
      <c r="T33">
        <f t="shared" si="0"/>
        <v>0</v>
      </c>
    </row>
    <row r="34" spans="1:20" x14ac:dyDescent="0.25">
      <c r="A34" s="16" t="s">
        <v>34</v>
      </c>
      <c r="B34" s="17">
        <v>49.08223947970184</v>
      </c>
      <c r="C34" s="17">
        <v>43.776627711300101</v>
      </c>
      <c r="D34" s="17">
        <v>41.620278318216549</v>
      </c>
      <c r="E34" s="17">
        <v>40.946840884501675</v>
      </c>
      <c r="F34" s="17">
        <v>39.372260806777405</v>
      </c>
      <c r="G34" s="17">
        <v>38.937386647519354</v>
      </c>
      <c r="H34" s="17">
        <v>38.838373597304411</v>
      </c>
      <c r="I34" s="17">
        <v>50.91776052029816</v>
      </c>
      <c r="J34" s="17">
        <v>56.223372288699899</v>
      </c>
      <c r="K34" s="17">
        <v>58.379721681783451</v>
      </c>
      <c r="L34" s="17">
        <v>59.053159115498325</v>
      </c>
      <c r="M34" s="17">
        <v>60.627739193222595</v>
      </c>
      <c r="N34" s="18">
        <v>61.062613352480653</v>
      </c>
      <c r="O34" s="19">
        <v>61.161626402695589</v>
      </c>
      <c r="Q34" s="17">
        <v>3150765</v>
      </c>
      <c r="R34" s="15">
        <v>8112505</v>
      </c>
      <c r="S34" s="17">
        <f>(3150765/8112505)*100</f>
        <v>38.838373597304411</v>
      </c>
      <c r="T34">
        <f t="shared" si="0"/>
        <v>0</v>
      </c>
    </row>
    <row r="35" spans="1:20" x14ac:dyDescent="0.25">
      <c r="A35" s="20" t="s">
        <v>35</v>
      </c>
      <c r="B35" s="12">
        <v>26.481457282983605</v>
      </c>
      <c r="C35" s="12">
        <v>21.374528592601287</v>
      </c>
      <c r="D35" s="12">
        <v>19.66007161661598</v>
      </c>
      <c r="E35" s="12">
        <v>18.662111554025124</v>
      </c>
      <c r="F35" s="12">
        <v>17.023576264961946</v>
      </c>
      <c r="G35" s="12">
        <v>15.996352994538185</v>
      </c>
      <c r="H35" s="12">
        <v>15.454790372763361</v>
      </c>
      <c r="I35" s="12">
        <v>73.518542717016402</v>
      </c>
      <c r="J35" s="12">
        <v>78.62547140739872</v>
      </c>
      <c r="K35" s="12">
        <v>80.33992838338402</v>
      </c>
      <c r="L35" s="12">
        <v>81.337888445974883</v>
      </c>
      <c r="M35" s="12">
        <v>82.976423735038054</v>
      </c>
      <c r="N35" s="13">
        <v>84.003647005461815</v>
      </c>
      <c r="O35" s="14">
        <v>84.545209627236645</v>
      </c>
      <c r="Q35" s="12">
        <v>324114</v>
      </c>
      <c r="R35" s="15">
        <v>2097175</v>
      </c>
      <c r="S35" s="12">
        <f>(324114/2097175)*100</f>
        <v>15.454790372763361</v>
      </c>
      <c r="T35">
        <f t="shared" si="0"/>
        <v>0</v>
      </c>
    </row>
    <row r="36" spans="1:20" x14ac:dyDescent="0.25">
      <c r="A36" s="16" t="s">
        <v>36</v>
      </c>
      <c r="B36" s="17">
        <v>62.489378359121417</v>
      </c>
      <c r="C36" s="17">
        <v>54.06202035064792</v>
      </c>
      <c r="D36" s="17">
        <v>49.825588703595074</v>
      </c>
      <c r="E36" s="17">
        <v>46.656422455507865</v>
      </c>
      <c r="F36" s="17">
        <v>42.753046738593191</v>
      </c>
      <c r="G36" s="17">
        <v>40.523443181177832</v>
      </c>
      <c r="H36" s="17">
        <v>38.748386059096674</v>
      </c>
      <c r="I36" s="17">
        <v>37.510621640878583</v>
      </c>
      <c r="J36" s="17">
        <v>45.937979649352087</v>
      </c>
      <c r="K36" s="17">
        <v>50.174411296404934</v>
      </c>
      <c r="L36" s="17">
        <v>53.343577544492135</v>
      </c>
      <c r="M36" s="17">
        <v>57.246953261406809</v>
      </c>
      <c r="N36" s="18">
        <v>59.476556818822168</v>
      </c>
      <c r="O36" s="19">
        <v>61.251613940903326</v>
      </c>
      <c r="Q36" s="17">
        <v>611918</v>
      </c>
      <c r="R36" s="15">
        <v>1579209</v>
      </c>
      <c r="S36" s="17">
        <f>(611918/1579209)*100</f>
        <v>38.748386059096674</v>
      </c>
      <c r="T36">
        <f t="shared" si="0"/>
        <v>0</v>
      </c>
    </row>
    <row r="37" spans="1:20" ht="15.75" thickBot="1" x14ac:dyDescent="0.3">
      <c r="A37" s="25" t="s">
        <v>37</v>
      </c>
      <c r="B37" s="26">
        <v>33.729394373416334</v>
      </c>
      <c r="C37" s="26">
        <v>28.664695088821617</v>
      </c>
      <c r="D37" s="26">
        <v>26.497617495896424</v>
      </c>
      <c r="E37" s="26">
        <v>25.361895416627394</v>
      </c>
      <c r="F37" s="26">
        <v>23.509335176955457</v>
      </c>
      <c r="G37" s="26">
        <v>23.188473192933898</v>
      </c>
      <c r="H37" s="26">
        <v>22.995098173605584</v>
      </c>
      <c r="I37" s="26">
        <v>66.270605626583674</v>
      </c>
      <c r="J37" s="26">
        <v>71.335304911178383</v>
      </c>
      <c r="K37" s="26">
        <v>73.502382504103579</v>
      </c>
      <c r="L37" s="26">
        <v>74.638104583372595</v>
      </c>
      <c r="M37" s="26">
        <v>76.49066482304454</v>
      </c>
      <c r="N37" s="27">
        <v>76.811526807066102</v>
      </c>
      <c r="O37" s="28">
        <v>77.004901826394416</v>
      </c>
      <c r="Q37" s="12">
        <f>SUM(Q5:Q36)</f>
        <v>27486214</v>
      </c>
      <c r="R37" s="15">
        <v>119530753</v>
      </c>
      <c r="S37" s="12">
        <f>Q37/R37*100</f>
        <v>22.995098173605584</v>
      </c>
      <c r="T37">
        <f t="shared" si="0"/>
        <v>0</v>
      </c>
    </row>
    <row r="38" spans="1:20" ht="37.5" customHeight="1" x14ac:dyDescent="0.25">
      <c r="A38" s="29" t="s">
        <v>38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20" x14ac:dyDescent="0.25">
      <c r="A39" s="30" t="s">
        <v>39</v>
      </c>
      <c r="B39" s="30"/>
      <c r="C39" s="30"/>
      <c r="D39" s="30"/>
      <c r="E39" s="30"/>
      <c r="F39" s="30"/>
      <c r="G39" s="30"/>
      <c r="H39" s="30"/>
      <c r="I39" s="31"/>
      <c r="J39" s="31"/>
      <c r="K39" s="31"/>
      <c r="L39" s="31"/>
      <c r="M39" s="31"/>
      <c r="N39" s="31"/>
    </row>
    <row r="40" spans="1:20" ht="45" customHeight="1" x14ac:dyDescent="0.25">
      <c r="A40" s="32" t="s">
        <v>40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20" x14ac:dyDescent="0.25">
      <c r="A41" s="30" t="s">
        <v>41</v>
      </c>
      <c r="B41" s="30"/>
      <c r="C41" s="30"/>
      <c r="D41" s="30"/>
      <c r="E41" s="30"/>
      <c r="F41" s="30"/>
      <c r="G41" s="30"/>
      <c r="H41" s="30"/>
    </row>
    <row r="42" spans="1:20" ht="43.5" customHeight="1" x14ac:dyDescent="0.25">
      <c r="A42" s="33" t="s">
        <v>42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</sheetData>
  <mergeCells count="7">
    <mergeCell ref="A42:O42"/>
    <mergeCell ref="A1:O1"/>
    <mergeCell ref="A3:A4"/>
    <mergeCell ref="B3:H3"/>
    <mergeCell ref="I3:O3"/>
    <mergeCell ref="A38:O38"/>
    <mergeCell ref="A40:O4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Lizzeth Guadalupe Romero de la O</dc:creator>
  <cp:lastModifiedBy>Lizzeth Guadalupe Romero de la O</cp:lastModifiedBy>
  <dcterms:created xsi:type="dcterms:W3CDTF">2017-11-23T23:00:40Z</dcterms:created>
  <dcterms:modified xsi:type="dcterms:W3CDTF">2017-11-23T23:00:40Z</dcterms:modified>
</cp:coreProperties>
</file>